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445" activeTab="0"/>
  </bookViews>
  <sheets>
    <sheet name="Đ44A" sheetId="1" r:id="rId1"/>
    <sheet name="Đ44B" sheetId="2" r:id="rId2"/>
    <sheet name="M44A" sheetId="3" r:id="rId3"/>
    <sheet name="T44A" sheetId="4" r:id="rId4"/>
    <sheet name="T44B1" sheetId="5" r:id="rId5"/>
    <sheet name="T44B2" sheetId="6" r:id="rId6"/>
    <sheet name="KT 44A1" sheetId="7" r:id="rId7"/>
    <sheet name="KT 44A2" sheetId="8" r:id="rId8"/>
    <sheet name="KT 44B1 " sheetId="9" r:id="rId9"/>
    <sheet name="KT 44B2" sheetId="10" r:id="rId10"/>
    <sheet name="QT44A1" sheetId="11" r:id="rId11"/>
    <sheet name="QT44A2" sheetId="12" r:id="rId12"/>
    <sheet name="QT 44B2 " sheetId="13" r:id="rId13"/>
    <sheet name="CB 44" sheetId="14" r:id="rId14"/>
    <sheet name="CB44B" sheetId="15" r:id="rId15"/>
    <sheet name="TT44A" sheetId="16" r:id="rId16"/>
    <sheet name="TCB44" sheetId="17" r:id="rId17"/>
    <sheet name="TCĐ44" sheetId="18" r:id="rId18"/>
  </sheets>
  <definedNames/>
  <calcPr fullCalcOnLoad="1"/>
</workbook>
</file>

<file path=xl/sharedStrings.xml><?xml version="1.0" encoding="utf-8"?>
<sst xmlns="http://schemas.openxmlformats.org/spreadsheetml/2006/main" count="1288" uniqueCount="490">
  <si>
    <t>TRƯỜNG CAO ĐẲNG KINH TẾ - KỸ THUẬT TRUNG ƯƠNG</t>
  </si>
  <si>
    <t>MSV</t>
  </si>
  <si>
    <t>Ngày sinh</t>
  </si>
  <si>
    <t>TT</t>
  </si>
  <si>
    <t>Họ tên</t>
  </si>
  <si>
    <t>TBKT</t>
  </si>
  <si>
    <t>Thi</t>
  </si>
  <si>
    <t>TBM</t>
  </si>
  <si>
    <t>TBC</t>
  </si>
  <si>
    <t>Chữ</t>
  </si>
  <si>
    <t>Hệ 4</t>
  </si>
  <si>
    <t>Tin học</t>
  </si>
  <si>
    <t>31/5/2003</t>
  </si>
  <si>
    <t>21/01/2004</t>
  </si>
  <si>
    <t>21/10/2004</t>
  </si>
  <si>
    <t>01/01/1987</t>
  </si>
  <si>
    <t>31/12/2003</t>
  </si>
  <si>
    <t>25/05/2004</t>
  </si>
  <si>
    <t>30/6/2004</t>
  </si>
  <si>
    <t>16/04/1984</t>
  </si>
  <si>
    <t>10/10/2003</t>
  </si>
  <si>
    <t>14/09/2003</t>
  </si>
  <si>
    <t>27/10/2004</t>
  </si>
  <si>
    <t>14/10/2004</t>
  </si>
  <si>
    <t>05/8/2001</t>
  </si>
  <si>
    <t>27/10/2000</t>
  </si>
  <si>
    <t>05/01/2000</t>
  </si>
  <si>
    <t>26/7/2004</t>
  </si>
  <si>
    <t>06/6/2003</t>
  </si>
  <si>
    <t>30/4/1998</t>
  </si>
  <si>
    <t>10/05/1997</t>
  </si>
  <si>
    <t>14/12/1997</t>
  </si>
  <si>
    <t>29/03/1993</t>
  </si>
  <si>
    <t>13/09/2002</t>
  </si>
  <si>
    <t>05/06/1987</t>
  </si>
  <si>
    <t>28/6/1986</t>
  </si>
  <si>
    <t>20/03/2004</t>
  </si>
  <si>
    <t>17/02/1998</t>
  </si>
  <si>
    <t>24/12/2002</t>
  </si>
  <si>
    <t>18/01/1996</t>
  </si>
  <si>
    <t>15/12/2002</t>
  </si>
  <si>
    <t>02/02/2004</t>
  </si>
  <si>
    <t>27/8/1994</t>
  </si>
  <si>
    <t>30/08/1988</t>
  </si>
  <si>
    <t>29/08/2004</t>
  </si>
  <si>
    <t>07/09/2004</t>
  </si>
  <si>
    <t>05/6/2004</t>
  </si>
  <si>
    <t>06/06/2004</t>
  </si>
  <si>
    <t>07/01/2004</t>
  </si>
  <si>
    <t>Sử dụng năng lượng tiết kiệm HQ</t>
  </si>
  <si>
    <t>Điều khiển điện - khí nén</t>
  </si>
  <si>
    <t>Thiết kế trên máy tính</t>
  </si>
  <si>
    <t>Soạn thảo văn bản</t>
  </si>
  <si>
    <t>Lý thuyết tài chính</t>
  </si>
  <si>
    <t>Kế toán tài chính 2</t>
  </si>
  <si>
    <t>Kỹ năng giao tiếp</t>
  </si>
  <si>
    <t>Kế toán HCSN</t>
  </si>
  <si>
    <t>Kế toán tài chính1</t>
  </si>
  <si>
    <t>Kế toán DN 1</t>
  </si>
  <si>
    <t>Lớp: KT44B2</t>
  </si>
  <si>
    <t>Lớp: Đ44A</t>
  </si>
  <si>
    <t>Lớp: May 44A</t>
  </si>
  <si>
    <t>Công nghệ may 2</t>
  </si>
  <si>
    <t>Thiết kế TP2</t>
  </si>
  <si>
    <t>Kế toán tài chính 3</t>
  </si>
  <si>
    <t xml:space="preserve"> </t>
  </si>
  <si>
    <t>Vẽ thiết kế điện - điện tử</t>
  </si>
  <si>
    <t>Thống kê doanh nghiệp</t>
  </si>
  <si>
    <t>22Đ44A01</t>
  </si>
  <si>
    <t>22Đ44A02</t>
  </si>
  <si>
    <t>22Đ44A03</t>
  </si>
  <si>
    <t>22Đ44A05</t>
  </si>
  <si>
    <t>22Đ44A06</t>
  </si>
  <si>
    <t>22Đ44A09</t>
  </si>
  <si>
    <t>22Đ44A12</t>
  </si>
  <si>
    <t>22Đ44A14</t>
  </si>
  <si>
    <t>22Đ44A15</t>
  </si>
  <si>
    <t>22Đ44A16</t>
  </si>
  <si>
    <t>22Đ44A17</t>
  </si>
  <si>
    <t>22Đ44A18</t>
  </si>
  <si>
    <t>22Đ44A19</t>
  </si>
  <si>
    <t>22Đ44A20</t>
  </si>
  <si>
    <t>22Đ44A21</t>
  </si>
  <si>
    <t>22Đ44A22</t>
  </si>
  <si>
    <t>22Đ44A23</t>
  </si>
  <si>
    <t>22Đ44A26</t>
  </si>
  <si>
    <t xml:space="preserve">Nguyễn Văn </t>
  </si>
  <si>
    <t>Bình</t>
  </si>
  <si>
    <t>Dương Đức</t>
  </si>
  <si>
    <t>Chính</t>
  </si>
  <si>
    <t xml:space="preserve">Liêu Văn </t>
  </si>
  <si>
    <t>Đức</t>
  </si>
  <si>
    <t>Dũng</t>
  </si>
  <si>
    <t>Phạm Danh Khánh</t>
  </si>
  <si>
    <t xml:space="preserve">Lê Trung </t>
  </si>
  <si>
    <t>Hiếu</t>
  </si>
  <si>
    <t>Hoàng</t>
  </si>
  <si>
    <t>Phạm Duy</t>
  </si>
  <si>
    <t>Khánh</t>
  </si>
  <si>
    <t xml:space="preserve">Nguyễn Công </t>
  </si>
  <si>
    <t>Mạnh</t>
  </si>
  <si>
    <t>Bùi Đức</t>
  </si>
  <si>
    <t>Nhã</t>
  </si>
  <si>
    <t>Trần Văn</t>
  </si>
  <si>
    <t>Phong</t>
  </si>
  <si>
    <t>Ngô Hồng</t>
  </si>
  <si>
    <t>Tô Xuân</t>
  </si>
  <si>
    <t>Quyết</t>
  </si>
  <si>
    <t>Vũ Thanh</t>
  </si>
  <si>
    <t>Thuần</t>
  </si>
  <si>
    <t>Đỗ Duy</t>
  </si>
  <si>
    <t>Thức</t>
  </si>
  <si>
    <t>Nguyễn Đình Tài</t>
  </si>
  <si>
    <t>Tiến</t>
  </si>
  <si>
    <t>Trình</t>
  </si>
  <si>
    <t>Lê Văn</t>
  </si>
  <si>
    <t>Tú</t>
  </si>
  <si>
    <t>Vũ Bá</t>
  </si>
  <si>
    <t>Tước</t>
  </si>
  <si>
    <t>Vũ</t>
  </si>
  <si>
    <t>Mạc Thế</t>
  </si>
  <si>
    <t>28/10/2002</t>
  </si>
  <si>
    <t>30/09/2001</t>
  </si>
  <si>
    <t>15/05/2004</t>
  </si>
  <si>
    <t>27/07/2002</t>
  </si>
  <si>
    <t>26/05/2001</t>
  </si>
  <si>
    <t>09/12/2003</t>
  </si>
  <si>
    <t>08/09/2004</t>
  </si>
  <si>
    <t>08/03/1997</t>
  </si>
  <si>
    <t>05/10/1991</t>
  </si>
  <si>
    <t>PHÒNG ĐÀO TẠO</t>
  </si>
  <si>
    <t xml:space="preserve">BẢNG GHI ĐIỂM THÀNH PHẦN </t>
  </si>
  <si>
    <t>BẢNG GHI ĐIỂM THÀNH PHẦN</t>
  </si>
  <si>
    <t>Lớp: Đ44B</t>
  </si>
  <si>
    <t>22Đ44B02</t>
  </si>
  <si>
    <t>Nguyễn Lưu Ngọc</t>
  </si>
  <si>
    <t>Thái</t>
  </si>
  <si>
    <t>Phạm Đức</t>
  </si>
  <si>
    <t>22M44A02</t>
  </si>
  <si>
    <t>22M44A03</t>
  </si>
  <si>
    <t>22M44A04</t>
  </si>
  <si>
    <t>22M44A05</t>
  </si>
  <si>
    <t>22M44A06</t>
  </si>
  <si>
    <t>22M44A07</t>
  </si>
  <si>
    <t>Anh</t>
  </si>
  <si>
    <t>Nguyễn Nguyệt</t>
  </si>
  <si>
    <t>Ánh</t>
  </si>
  <si>
    <t xml:space="preserve">Phạm Văn </t>
  </si>
  <si>
    <t>Nguyễn Thị Mai</t>
  </si>
  <si>
    <t>Hương</t>
  </si>
  <si>
    <t xml:space="preserve">Cao Thị </t>
  </si>
  <si>
    <t>Loan</t>
  </si>
  <si>
    <t xml:space="preserve">Bùi Thị Thu </t>
  </si>
  <si>
    <t>Thảo</t>
  </si>
  <si>
    <t xml:space="preserve">Tô Thị </t>
  </si>
  <si>
    <t>20/10/2001</t>
  </si>
  <si>
    <t>Phạm Thị Mai</t>
  </si>
  <si>
    <t>14/11/2003</t>
  </si>
  <si>
    <t>22T44A01</t>
  </si>
  <si>
    <t>22T44A02</t>
  </si>
  <si>
    <t>22T44A03</t>
  </si>
  <si>
    <t>22T44A04</t>
  </si>
  <si>
    <t>22T44A05</t>
  </si>
  <si>
    <t>22T44A06</t>
  </si>
  <si>
    <t>22T44A07</t>
  </si>
  <si>
    <t>22T44A08</t>
  </si>
  <si>
    <t>22T44A09</t>
  </si>
  <si>
    <t>22T44A10</t>
  </si>
  <si>
    <t>22T44A11</t>
  </si>
  <si>
    <t>22T44A12</t>
  </si>
  <si>
    <t>22T44A13</t>
  </si>
  <si>
    <t>22T44A14</t>
  </si>
  <si>
    <t>Nguyễn Trương Đức</t>
  </si>
  <si>
    <t xml:space="preserve">Vũ Thành </t>
  </si>
  <si>
    <t>Đô</t>
  </si>
  <si>
    <t>Nguyễn Hữu Minh</t>
  </si>
  <si>
    <t xml:space="preserve">Nguyễn Ngọc </t>
  </si>
  <si>
    <t>Hải</t>
  </si>
  <si>
    <t>Phạm Thị Thu</t>
  </si>
  <si>
    <t>Hiền</t>
  </si>
  <si>
    <t xml:space="preserve">Phan Minh </t>
  </si>
  <si>
    <t>Vương Minh</t>
  </si>
  <si>
    <t>Hùng</t>
  </si>
  <si>
    <t xml:space="preserve">Hoàng Văn </t>
  </si>
  <si>
    <t>Huy</t>
  </si>
  <si>
    <t xml:space="preserve">Bùi Đức </t>
  </si>
  <si>
    <t>Linh</t>
  </si>
  <si>
    <t>Hoàng Xuân</t>
  </si>
  <si>
    <t>Lực</t>
  </si>
  <si>
    <t xml:space="preserve">Biện Hồng </t>
  </si>
  <si>
    <t>Nhung</t>
  </si>
  <si>
    <t>Vũ Hồng</t>
  </si>
  <si>
    <t>Quân</t>
  </si>
  <si>
    <t>Nguyễn Đình Tiến</t>
  </si>
  <si>
    <t>Tài</t>
  </si>
  <si>
    <t>Lương Thị Huyền</t>
  </si>
  <si>
    <t>Trang</t>
  </si>
  <si>
    <t>10/08/2004</t>
  </si>
  <si>
    <t>30/9/2004</t>
  </si>
  <si>
    <t>10/07/2004</t>
  </si>
  <si>
    <t>04/09/2004</t>
  </si>
  <si>
    <t>14/04/2004</t>
  </si>
  <si>
    <t>12/3/1996</t>
  </si>
  <si>
    <t>07/01/2003</t>
  </si>
  <si>
    <t>02/04/2002</t>
  </si>
  <si>
    <t>Lớp: Tin 44A</t>
  </si>
  <si>
    <t>Lớp: T44B1</t>
  </si>
  <si>
    <t>22T44B101</t>
  </si>
  <si>
    <t>Nguyễn Quang</t>
  </si>
  <si>
    <t>Hưng</t>
  </si>
  <si>
    <t>Thắng</t>
  </si>
  <si>
    <t>22T44B201</t>
  </si>
  <si>
    <t>22T44B202</t>
  </si>
  <si>
    <t>Bùi Đăng</t>
  </si>
  <si>
    <t>Nguyên</t>
  </si>
  <si>
    <t>Phùng Đức</t>
  </si>
  <si>
    <t>02/12/2002</t>
  </si>
  <si>
    <t>03/9/2000</t>
  </si>
  <si>
    <t>22KT44A101</t>
  </si>
  <si>
    <t>22KT44A102</t>
  </si>
  <si>
    <t>22KT44A103</t>
  </si>
  <si>
    <t>22KT44A105</t>
  </si>
  <si>
    <t>22KT44A107</t>
  </si>
  <si>
    <t>22KT44A108</t>
  </si>
  <si>
    <t>22KT44A109</t>
  </si>
  <si>
    <t>22KT44A110</t>
  </si>
  <si>
    <t>22KT44A112</t>
  </si>
  <si>
    <t>22KT44A113</t>
  </si>
  <si>
    <t>22KT44A114</t>
  </si>
  <si>
    <t>22KT44A115</t>
  </si>
  <si>
    <t>Nguyễn Thị Linh</t>
  </si>
  <si>
    <t>Chi</t>
  </si>
  <si>
    <t>Lê Anh</t>
  </si>
  <si>
    <t>Đào</t>
  </si>
  <si>
    <t>Phạm Việt Anh</t>
  </si>
  <si>
    <t>Vũ Thị Hương</t>
  </si>
  <si>
    <t>Giang</t>
  </si>
  <si>
    <t>Hà</t>
  </si>
  <si>
    <t>Phạm Thị Thanh</t>
  </si>
  <si>
    <t>Trần Thị Ngọc</t>
  </si>
  <si>
    <t>Đặng Thị</t>
  </si>
  <si>
    <t>Huê</t>
  </si>
  <si>
    <t>Lê Thị Ngọc</t>
  </si>
  <si>
    <t>Lan</t>
  </si>
  <si>
    <t xml:space="preserve">Đinh Thị Hương </t>
  </si>
  <si>
    <t>Đặng Thị Phương</t>
  </si>
  <si>
    <t>Thanh</t>
  </si>
  <si>
    <t>Nguyễn Thị Phương</t>
  </si>
  <si>
    <t>Nguyễn Thị</t>
  </si>
  <si>
    <t>Thu</t>
  </si>
  <si>
    <t>30/6/2003</t>
  </si>
  <si>
    <t>17/10/2004</t>
  </si>
  <si>
    <t>31/12/2004</t>
  </si>
  <si>
    <t>16/10/2004</t>
  </si>
  <si>
    <t>18/01/2004</t>
  </si>
  <si>
    <t>08/10/2004</t>
  </si>
  <si>
    <t>15/11/2004</t>
  </si>
  <si>
    <t>04/04/2004</t>
  </si>
  <si>
    <t>22KT44A201</t>
  </si>
  <si>
    <t>22KT44A202</t>
  </si>
  <si>
    <t>22KT44A204</t>
  </si>
  <si>
    <t>22KT44A206</t>
  </si>
  <si>
    <t>22KT44A207</t>
  </si>
  <si>
    <t>22KT44A208</t>
  </si>
  <si>
    <t>22KT44A211</t>
  </si>
  <si>
    <t>22KT44A212</t>
  </si>
  <si>
    <t>22KT44A213</t>
  </si>
  <si>
    <t>22KT44A216</t>
  </si>
  <si>
    <t>22KT44A218</t>
  </si>
  <si>
    <t>22KT44A219</t>
  </si>
  <si>
    <t>22KT44A220</t>
  </si>
  <si>
    <t>22KT44A222</t>
  </si>
  <si>
    <t>22KT44A224</t>
  </si>
  <si>
    <t>22KT44A225</t>
  </si>
  <si>
    <t xml:space="preserve">Nguyễn Trần Vân </t>
  </si>
  <si>
    <t>Nguyễn Thị Lâm</t>
  </si>
  <si>
    <t>Đăng</t>
  </si>
  <si>
    <t>Đạt</t>
  </si>
  <si>
    <t>Dinh</t>
  </si>
  <si>
    <t>Vũ Thị</t>
  </si>
  <si>
    <t>Duyên</t>
  </si>
  <si>
    <t>Nguyễn Đăng</t>
  </si>
  <si>
    <t>Vũ Minh</t>
  </si>
  <si>
    <t xml:space="preserve">Phạm Thị </t>
  </si>
  <si>
    <t>Huế</t>
  </si>
  <si>
    <t>Hoàng Thị Thu</t>
  </si>
  <si>
    <t>Hường</t>
  </si>
  <si>
    <t>Nguyễn Văn</t>
  </si>
  <si>
    <t xml:space="preserve">Dương Văn </t>
  </si>
  <si>
    <t>Luân</t>
  </si>
  <si>
    <t xml:space="preserve">Đỗ Thị </t>
  </si>
  <si>
    <t>Ngoan</t>
  </si>
  <si>
    <t>Trần Xuân</t>
  </si>
  <si>
    <t>Ngọc</t>
  </si>
  <si>
    <t>Đinh Thị Tuyết</t>
  </si>
  <si>
    <t>Nhi</t>
  </si>
  <si>
    <t xml:space="preserve">Vũ Thị Diệu </t>
  </si>
  <si>
    <t>Thùy</t>
  </si>
  <si>
    <t>Đỗ Quang</t>
  </si>
  <si>
    <t>Tuyển</t>
  </si>
  <si>
    <t xml:space="preserve">Đào Thị Thân </t>
  </si>
  <si>
    <t>Thương</t>
  </si>
  <si>
    <t>16/12/2003</t>
  </si>
  <si>
    <t>13/5/2001</t>
  </si>
  <si>
    <t>19/02/2004</t>
  </si>
  <si>
    <t>30/01/1995</t>
  </si>
  <si>
    <t>18/4/2001</t>
  </si>
  <si>
    <t>09/4/1997</t>
  </si>
  <si>
    <t>22KTB101</t>
  </si>
  <si>
    <t>22KTB102</t>
  </si>
  <si>
    <t>22KTB103</t>
  </si>
  <si>
    <t>22KTB104</t>
  </si>
  <si>
    <t xml:space="preserve">Lê Duy </t>
  </si>
  <si>
    <t>Chí</t>
  </si>
  <si>
    <t>Lê Chí</t>
  </si>
  <si>
    <t>Phạm Kiều</t>
  </si>
  <si>
    <t xml:space="preserve">Nguyễn Thị </t>
  </si>
  <si>
    <t>Như</t>
  </si>
  <si>
    <t>24/9/1998</t>
  </si>
  <si>
    <t>26/09/1995</t>
  </si>
  <si>
    <t>06/9/2004</t>
  </si>
  <si>
    <t>05/4/2004</t>
  </si>
  <si>
    <t>22KT44B201</t>
  </si>
  <si>
    <t>22KT44B202</t>
  </si>
  <si>
    <t>22KT44B203</t>
  </si>
  <si>
    <t>22KT44B204</t>
  </si>
  <si>
    <t>22KT44B205</t>
  </si>
  <si>
    <t xml:space="preserve">Vũ Thị </t>
  </si>
  <si>
    <t>Lưu Thị</t>
  </si>
  <si>
    <t>Lành</t>
  </si>
  <si>
    <t>Trần Thị Vi</t>
  </si>
  <si>
    <t>Quế</t>
  </si>
  <si>
    <t>Phạm Văn</t>
  </si>
  <si>
    <t xml:space="preserve">Phạm Thanh </t>
  </si>
  <si>
    <t>Thủy</t>
  </si>
  <si>
    <t>26/06/1998</t>
  </si>
  <si>
    <t>03/11/1982</t>
  </si>
  <si>
    <t>04/05/2001</t>
  </si>
  <si>
    <t>22QT44A102</t>
  </si>
  <si>
    <t>22QT44A103</t>
  </si>
  <si>
    <t>22QT44A104</t>
  </si>
  <si>
    <t>22QT44A106</t>
  </si>
  <si>
    <t>22QT44A109</t>
  </si>
  <si>
    <t xml:space="preserve">Lê Minh </t>
  </si>
  <si>
    <t>Đỗ Thị Thu</t>
  </si>
  <si>
    <t>Vương Nguyễn Nhật</t>
  </si>
  <si>
    <t>Quang</t>
  </si>
  <si>
    <t>Vân</t>
  </si>
  <si>
    <t>24/03/2002</t>
  </si>
  <si>
    <t>22/11/2002</t>
  </si>
  <si>
    <t>18/09/2003</t>
  </si>
  <si>
    <t>19/12/2003</t>
  </si>
  <si>
    <t>17/09/2001</t>
  </si>
  <si>
    <t>22QT44A202</t>
  </si>
  <si>
    <t>22QT44A203</t>
  </si>
  <si>
    <t>22QT44A204</t>
  </si>
  <si>
    <t>22QT44A208</t>
  </si>
  <si>
    <t>22QT44A209</t>
  </si>
  <si>
    <t>22QT44A210</t>
  </si>
  <si>
    <t>22QT44A211</t>
  </si>
  <si>
    <t>22QT44A212</t>
  </si>
  <si>
    <t>Công</t>
  </si>
  <si>
    <t xml:space="preserve">Vũ Tiến </t>
  </si>
  <si>
    <t>Vũ Thị Thanh</t>
  </si>
  <si>
    <t>Hiên</t>
  </si>
  <si>
    <t xml:space="preserve">Lã Đức </t>
  </si>
  <si>
    <t>Phạm Đăng</t>
  </si>
  <si>
    <t>Phương</t>
  </si>
  <si>
    <t xml:space="preserve">Lê Xuân </t>
  </si>
  <si>
    <t>Quý</t>
  </si>
  <si>
    <t>Thạo</t>
  </si>
  <si>
    <t>17/08/2004</t>
  </si>
  <si>
    <t>18/5/2002</t>
  </si>
  <si>
    <t>03/11/1981</t>
  </si>
  <si>
    <t>10/4/1999</t>
  </si>
  <si>
    <t>03/12/2002</t>
  </si>
  <si>
    <t>02/04/2003</t>
  </si>
  <si>
    <t>11/8/2998</t>
  </si>
  <si>
    <t>22QT44B201</t>
  </si>
  <si>
    <t>22QT44B202</t>
  </si>
  <si>
    <t xml:space="preserve">Đỗ Văn </t>
  </si>
  <si>
    <t>Lâm</t>
  </si>
  <si>
    <t>Lê Quang</t>
  </si>
  <si>
    <t>Minh</t>
  </si>
  <si>
    <t>30/11/1989</t>
  </si>
  <si>
    <t>23/9/1999</t>
  </si>
  <si>
    <t>Lớp: CB44A</t>
  </si>
  <si>
    <t>22CB44A01</t>
  </si>
  <si>
    <t>22CB44A02</t>
  </si>
  <si>
    <t>22CB44A03</t>
  </si>
  <si>
    <t>22CB44A04</t>
  </si>
  <si>
    <t>22CB44A05</t>
  </si>
  <si>
    <t>22CB44A06</t>
  </si>
  <si>
    <t xml:space="preserve">Ngô Minh </t>
  </si>
  <si>
    <t>Trương Thuận</t>
  </si>
  <si>
    <t>Phúc</t>
  </si>
  <si>
    <t>Quyền</t>
  </si>
  <si>
    <t>Trần Tố</t>
  </si>
  <si>
    <t>Tâm</t>
  </si>
  <si>
    <t>Tăng Bá</t>
  </si>
  <si>
    <t>Lê Đức</t>
  </si>
  <si>
    <t>Trung</t>
  </si>
  <si>
    <t>19/05/2004</t>
  </si>
  <si>
    <t>Lớp: KT 44A1</t>
  </si>
  <si>
    <t>Lớp: KT 44A2</t>
  </si>
  <si>
    <t>Lớp: KT44B1</t>
  </si>
  <si>
    <t>Lớp: QT44A1</t>
  </si>
  <si>
    <t>Lớp: QT44A2</t>
  </si>
  <si>
    <t>Quản trị mạng</t>
  </si>
  <si>
    <t>Lắp ráp &amp; bảo trì máy tính</t>
  </si>
  <si>
    <t>Bảng tính nâng cao</t>
  </si>
  <si>
    <t>Lớp:  CB44B</t>
  </si>
  <si>
    <t>Đỗ Trần</t>
  </si>
  <si>
    <t>22TT44A01</t>
  </si>
  <si>
    <t xml:space="preserve">Nghiêm Đình </t>
  </si>
  <si>
    <t>29/01/2004</t>
  </si>
  <si>
    <t>Lớp: T44B2</t>
  </si>
  <si>
    <t>Lớp: TT44A</t>
  </si>
  <si>
    <t xml:space="preserve">Phạm Tuấn </t>
  </si>
  <si>
    <t xml:space="preserve">Võ Phan Thái </t>
  </si>
  <si>
    <t>22TCB44A01</t>
  </si>
  <si>
    <t>22TCB44A02</t>
  </si>
  <si>
    <t>14/10/2003</t>
  </si>
  <si>
    <t>28/8/2002</t>
  </si>
  <si>
    <t>Thiết kế TP3</t>
  </si>
  <si>
    <t>22TĐ44A02</t>
  </si>
  <si>
    <t>22TĐ44A03</t>
  </si>
  <si>
    <t>22TĐ44A04</t>
  </si>
  <si>
    <t>22TĐ44A05</t>
  </si>
  <si>
    <t>Nguyễn Tiến</t>
  </si>
  <si>
    <t>Chu Mạnh</t>
  </si>
  <si>
    <t xml:space="preserve">Đường Tuyên </t>
  </si>
  <si>
    <t xml:space="preserve">Phí Văn </t>
  </si>
  <si>
    <t>23/3/2004</t>
  </si>
  <si>
    <t>31/7/2004</t>
  </si>
  <si>
    <t>23/4/2004</t>
  </si>
  <si>
    <t>Máy điện</t>
  </si>
  <si>
    <t>Truyền động điện</t>
  </si>
  <si>
    <t>KT đo lường và cảm biến</t>
  </si>
  <si>
    <t>Chuyên đề 1</t>
  </si>
  <si>
    <t>22CB44B01</t>
  </si>
  <si>
    <t>22TCB44A03</t>
  </si>
  <si>
    <t>Trịnh Lê</t>
  </si>
  <si>
    <t>09/6/1985</t>
  </si>
  <si>
    <t>Lớp:  TCB44A2</t>
  </si>
  <si>
    <t>Lớp:  TĐ44A1</t>
  </si>
  <si>
    <t>Lê Viết Khánh</t>
  </si>
  <si>
    <t>Vẽ kỹ thuật</t>
  </si>
  <si>
    <t>M</t>
  </si>
  <si>
    <t>Lớp: QT44B2</t>
  </si>
  <si>
    <t>22M44A08</t>
  </si>
  <si>
    <t>Trang bị điện</t>
  </si>
  <si>
    <t>Sinh lý dinh dưỡng</t>
  </si>
  <si>
    <t>Kế toán hành chính sự nghiệp</t>
  </si>
  <si>
    <t>Cơ sở dữ liệu</t>
  </si>
  <si>
    <t>Lập trình trên Windows</t>
  </si>
  <si>
    <t>Lắp ráp và bảo trì máy tính</t>
  </si>
  <si>
    <t>Vẽ kĩ thuật</t>
  </si>
  <si>
    <t>Kế toán tài chính</t>
  </si>
  <si>
    <t>Quản trị học</t>
  </si>
  <si>
    <t>Marketing căn bản</t>
  </si>
  <si>
    <t>Hệ thống thông tin quản lý</t>
  </si>
  <si>
    <t>Khởi sự doanh nghiệp</t>
  </si>
  <si>
    <t>Quản trị Marketing</t>
  </si>
  <si>
    <t>Phân tích hoạt động kinh doanh</t>
  </si>
  <si>
    <t>Toán kinh tế</t>
  </si>
  <si>
    <t>Quản trị marketing</t>
  </si>
  <si>
    <t>Hệ thống thông tin quản lí</t>
  </si>
  <si>
    <t>Dinh dưỡng và an toàn thực phẩm</t>
  </si>
  <si>
    <t>Quản trị bộ phận chế biến</t>
  </si>
  <si>
    <t>Hạch toán định mức</t>
  </si>
  <si>
    <t>Lý thuyết chế biến</t>
  </si>
  <si>
    <t>Thao tác cơ bản</t>
  </si>
  <si>
    <t>KT cắt tỉa và trang trí món ăn</t>
  </si>
  <si>
    <t>Chế biến món ăn nóng Á</t>
  </si>
  <si>
    <t>QT bộ phận chế biến món ăn</t>
  </si>
  <si>
    <t xml:space="preserve">Vẽ kỹ thuật </t>
  </si>
  <si>
    <t>QT bộ phận chế biến</t>
  </si>
  <si>
    <t>KT cắt tỉa &amp; trang trí món ăn</t>
  </si>
  <si>
    <t xml:space="preserve">SD năng lượng tiết kiệm HQ </t>
  </si>
  <si>
    <t>21M43A.34</t>
  </si>
  <si>
    <t>Nguyễn Thị Quỳnh  Mai</t>
  </si>
  <si>
    <t>06/04/2002</t>
  </si>
  <si>
    <t>,</t>
  </si>
  <si>
    <t>Thương phẩm và an toàn thực phẩm</t>
  </si>
  <si>
    <t>b</t>
  </si>
  <si>
    <t>Kế toán tài chính 1</t>
  </si>
  <si>
    <t>KT đo lường điện</t>
  </si>
  <si>
    <t>Môn học đã học kỳ trước</t>
  </si>
  <si>
    <t>Môn học đã học ở kỳ trước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</si>
</sst>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ddd\,\ mmmm\ d\,\ yyyy"/>
    <numFmt numFmtId="167" formatCode="[$-1010000]d/m/yyyy;@"/>
    <numFmt numFmtId="168" formatCode="mmm\-yyyy"/>
    <numFmt numFmtId="169" formatCode="[$-436]dd\ mmmm\ yyyy;@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7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57" applyFont="1" applyAlignment="1">
      <alignment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34" borderId="10" xfId="57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7" applyFont="1" applyAlignment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5" borderId="12" xfId="58" applyFont="1" applyFill="1" applyBorder="1">
      <alignment/>
      <protection/>
    </xf>
    <xf numFmtId="0" fontId="9" fillId="35" borderId="13" xfId="58" applyFont="1" applyFill="1" applyBorder="1">
      <alignment/>
      <protection/>
    </xf>
    <xf numFmtId="49" fontId="9" fillId="35" borderId="10" xfId="58" applyNumberFormat="1" applyFont="1" applyFill="1" applyBorder="1" applyAlignment="1" quotePrefix="1">
      <alignment horizontal="center"/>
      <protection/>
    </xf>
    <xf numFmtId="0" fontId="1" fillId="0" borderId="12" xfId="58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 quotePrefix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9" fillId="0" borderId="12" xfId="58" applyFont="1" applyFill="1" applyBorder="1">
      <alignment/>
      <protection/>
    </xf>
    <xf numFmtId="0" fontId="12" fillId="0" borderId="12" xfId="0" applyFont="1" applyFill="1" applyBorder="1" applyAlignment="1">
      <alignment/>
    </xf>
    <xf numFmtId="49" fontId="9" fillId="0" borderId="10" xfId="58" applyNumberFormat="1" applyFont="1" applyFill="1" applyBorder="1" applyAlignment="1" quotePrefix="1">
      <alignment horizontal="center"/>
      <protection/>
    </xf>
    <xf numFmtId="169" fontId="15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49" fontId="9" fillId="0" borderId="13" xfId="58" applyNumberFormat="1" applyFont="1" applyFill="1" applyBorder="1" applyAlignment="1" quotePrefix="1">
      <alignment horizontal="center"/>
      <protection/>
    </xf>
    <xf numFmtId="0" fontId="13" fillId="0" borderId="10" xfId="0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1" fillId="35" borderId="13" xfId="58" applyFont="1" applyFill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 quotePrefix="1">
      <alignment horizontal="center" vertical="center"/>
    </xf>
    <xf numFmtId="0" fontId="9" fillId="35" borderId="10" xfId="58" applyFont="1" applyFill="1" applyBorder="1" applyAlignment="1">
      <alignment horizontal="center"/>
      <protection/>
    </xf>
    <xf numFmtId="0" fontId="3" fillId="35" borderId="0" xfId="0" applyFont="1" applyFill="1" applyAlignment="1">
      <alignment/>
    </xf>
    <xf numFmtId="0" fontId="9" fillId="0" borderId="12" xfId="59" applyFont="1" applyFill="1" applyBorder="1">
      <alignment/>
      <protection/>
    </xf>
    <xf numFmtId="0" fontId="9" fillId="35" borderId="13" xfId="59" applyFont="1" applyFill="1" applyBorder="1">
      <alignment/>
      <protection/>
    </xf>
    <xf numFmtId="49" fontId="9" fillId="0" borderId="10" xfId="59" applyNumberFormat="1" applyFont="1" applyFill="1" applyBorder="1" applyAlignment="1" quotePrefix="1">
      <alignment horizontal="center"/>
      <protection/>
    </xf>
    <xf numFmtId="0" fontId="1" fillId="35" borderId="15" xfId="58" applyFont="1" applyFill="1" applyBorder="1" applyAlignment="1">
      <alignment horizontal="left" vertical="center"/>
      <protection/>
    </xf>
    <xf numFmtId="0" fontId="15" fillId="0" borderId="10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0" borderId="10" xfId="58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58" applyFont="1" applyBorder="1" applyAlignment="1">
      <alignment horizontal="left" vertical="center" wrapText="1"/>
      <protection/>
    </xf>
    <xf numFmtId="0" fontId="1" fillId="35" borderId="15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3" xfId="58" applyFont="1" applyFill="1" applyBorder="1">
      <alignment/>
      <protection/>
    </xf>
    <xf numFmtId="0" fontId="9" fillId="35" borderId="13" xfId="58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 quotePrefix="1">
      <alignment horizontal="center"/>
    </xf>
    <xf numFmtId="49" fontId="9" fillId="0" borderId="10" xfId="0" applyNumberFormat="1" applyFont="1" applyBorder="1" applyAlignment="1" quotePrefix="1">
      <alignment horizontal="center"/>
    </xf>
    <xf numFmtId="0" fontId="9" fillId="0" borderId="10" xfId="58" applyFont="1" applyBorder="1" applyAlignment="1" quotePrefix="1">
      <alignment horizontal="center" vertical="center" wrapText="1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9" fillId="0" borderId="17" xfId="58" applyFont="1" applyFill="1" applyBorder="1">
      <alignment/>
      <protection/>
    </xf>
    <xf numFmtId="0" fontId="9" fillId="35" borderId="18" xfId="58" applyFont="1" applyFill="1" applyBorder="1">
      <alignment/>
      <protection/>
    </xf>
    <xf numFmtId="0" fontId="9" fillId="35" borderId="13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 quotePrefix="1">
      <alignment horizontal="center" vertical="center" wrapText="1"/>
      <protection/>
    </xf>
    <xf numFmtId="49" fontId="9" fillId="0" borderId="10" xfId="58" applyNumberFormat="1" applyFont="1" applyFill="1" applyBorder="1" applyAlignment="1" quotePrefix="1">
      <alignment horizontal="center"/>
      <protection/>
    </xf>
    <xf numFmtId="0" fontId="9" fillId="0" borderId="17" xfId="59" applyFont="1" applyFill="1" applyBorder="1">
      <alignment/>
      <protection/>
    </xf>
    <xf numFmtId="0" fontId="9" fillId="35" borderId="18" xfId="59" applyFont="1" applyFill="1" applyBorder="1">
      <alignment/>
      <protection/>
    </xf>
    <xf numFmtId="49" fontId="9" fillId="0" borderId="10" xfId="59" applyNumberFormat="1" applyFont="1" applyFill="1" applyBorder="1" applyAlignment="1" quotePrefix="1">
      <alignment horizontal="center"/>
      <protection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9" fillId="0" borderId="13" xfId="0" applyNumberFormat="1" applyFont="1" applyFill="1" applyBorder="1" applyAlignment="1" quotePrefix="1">
      <alignment horizontal="center"/>
    </xf>
    <xf numFmtId="0" fontId="1" fillId="35" borderId="13" xfId="0" applyFont="1" applyFill="1" applyBorder="1" applyAlignment="1">
      <alignment horizontal="left" wrapText="1"/>
    </xf>
    <xf numFmtId="0" fontId="9" fillId="0" borderId="10" xfId="58" applyFont="1" applyFill="1" applyBorder="1" applyAlignment="1">
      <alignment horizontal="center" wrapText="1"/>
      <protection/>
    </xf>
    <xf numFmtId="0" fontId="9" fillId="0" borderId="12" xfId="58" applyFont="1" applyFill="1" applyBorder="1" applyAlignment="1">
      <alignment horizontal="left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left" vertical="center"/>
      <protection/>
    </xf>
    <xf numFmtId="14" fontId="9" fillId="35" borderId="13" xfId="58" applyNumberFormat="1" applyFont="1" applyFill="1" applyBorder="1" applyAlignment="1">
      <alignment horizontal="left"/>
      <protection/>
    </xf>
    <xf numFmtId="0" fontId="1" fillId="35" borderId="18" xfId="58" applyFont="1" applyFill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58" applyNumberFormat="1" applyFont="1" applyFill="1" applyBorder="1" applyAlignment="1" quotePrefix="1">
      <alignment horizontal="center"/>
      <protection/>
    </xf>
    <xf numFmtId="0" fontId="9" fillId="0" borderId="10" xfId="58" applyFont="1" applyFill="1" applyBorder="1" applyAlignment="1" quotePrefix="1">
      <alignment horizontal="center" vertical="center" wrapText="1"/>
      <protection/>
    </xf>
    <xf numFmtId="14" fontId="9" fillId="0" borderId="10" xfId="0" applyNumberFormat="1" applyFont="1" applyFill="1" applyBorder="1" applyAlignment="1" quotePrefix="1">
      <alignment horizontal="center" vertical="center"/>
    </xf>
    <xf numFmtId="0" fontId="9" fillId="35" borderId="12" xfId="59" applyFont="1" applyFill="1" applyBorder="1">
      <alignment/>
      <protection/>
    </xf>
    <xf numFmtId="0" fontId="9" fillId="0" borderId="13" xfId="58" applyFont="1" applyFill="1" applyBorder="1">
      <alignment/>
      <protection/>
    </xf>
    <xf numFmtId="0" fontId="1" fillId="35" borderId="13" xfId="0" applyFont="1" applyFill="1" applyBorder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19" xfId="58" applyFont="1" applyFill="1" applyBorder="1" applyAlignment="1">
      <alignment horizontal="left" vertical="center"/>
      <protection/>
    </xf>
    <xf numFmtId="0" fontId="1" fillId="0" borderId="13" xfId="58" applyFont="1" applyFill="1" applyBorder="1" applyAlignment="1">
      <alignment horizontal="left" vertical="center"/>
      <protection/>
    </xf>
    <xf numFmtId="14" fontId="13" fillId="0" borderId="10" xfId="0" applyNumberFormat="1" applyFont="1" applyFill="1" applyBorder="1" applyAlignment="1" quotePrefix="1">
      <alignment horizontal="center"/>
    </xf>
    <xf numFmtId="0" fontId="13" fillId="0" borderId="10" xfId="0" applyFont="1" applyFill="1" applyBorder="1" applyAlignment="1" quotePrefix="1">
      <alignment horizontal="center"/>
    </xf>
    <xf numFmtId="14" fontId="9" fillId="0" borderId="10" xfId="58" applyNumberFormat="1" applyFont="1" applyBorder="1" applyAlignment="1" quotePrefix="1">
      <alignment horizontal="center" vertical="center" wrapText="1"/>
      <protection/>
    </xf>
    <xf numFmtId="0" fontId="1" fillId="0" borderId="13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" fillId="35" borderId="13" xfId="0" applyFont="1" applyFill="1" applyBorder="1" applyAlignment="1">
      <alignment horizontal="left"/>
    </xf>
    <xf numFmtId="0" fontId="1" fillId="36" borderId="10" xfId="57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/>
    </xf>
    <xf numFmtId="0" fontId="18" fillId="0" borderId="0" xfId="57" applyFont="1" applyAlignment="1">
      <alignment vertical="center"/>
      <protection/>
    </xf>
    <xf numFmtId="0" fontId="1" fillId="37" borderId="10" xfId="57" applyFont="1" applyFill="1" applyBorder="1" applyAlignment="1">
      <alignment horizontal="center" vertical="center"/>
      <protection/>
    </xf>
    <xf numFmtId="0" fontId="8" fillId="37" borderId="10" xfId="57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57" applyNumberFormat="1" applyFont="1" applyBorder="1" applyAlignment="1">
      <alignment horizontal="center" vertical="center"/>
      <protection/>
    </xf>
    <xf numFmtId="0" fontId="1" fillId="38" borderId="10" xfId="57" applyFont="1" applyFill="1" applyBorder="1" applyAlignment="1">
      <alignment horizontal="center" vertical="center"/>
      <protection/>
    </xf>
    <xf numFmtId="0" fontId="8" fillId="38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wrapText="1"/>
    </xf>
    <xf numFmtId="0" fontId="13" fillId="0" borderId="10" xfId="58" applyFont="1" applyFill="1" applyBorder="1" applyAlignment="1">
      <alignment horizontal="center" vertical="center"/>
      <protection/>
    </xf>
    <xf numFmtId="164" fontId="1" fillId="38" borderId="10" xfId="57" applyNumberFormat="1" applyFont="1" applyFill="1" applyBorder="1" applyAlignment="1">
      <alignment horizontal="center" vertical="center"/>
      <protection/>
    </xf>
    <xf numFmtId="1" fontId="8" fillId="0" borderId="10" xfId="57" applyNumberFormat="1" applyFont="1" applyBorder="1" applyAlignment="1">
      <alignment horizontal="center" vertical="center"/>
      <protection/>
    </xf>
    <xf numFmtId="0" fontId="1" fillId="38" borderId="10" xfId="0" applyFont="1" applyFill="1" applyBorder="1" applyAlignment="1">
      <alignment horizontal="center"/>
    </xf>
    <xf numFmtId="0" fontId="1" fillId="25" borderId="10" xfId="57" applyFont="1" applyFill="1" applyBorder="1" applyAlignment="1">
      <alignment horizontal="center" vertical="center"/>
      <protection/>
    </xf>
    <xf numFmtId="0" fontId="8" fillId="25" borderId="10" xfId="57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" fillId="25" borderId="0" xfId="0" applyFont="1" applyFill="1" applyAlignment="1">
      <alignment/>
    </xf>
    <xf numFmtId="0" fontId="8" fillId="25" borderId="11" xfId="0" applyFont="1" applyFill="1" applyBorder="1" applyAlignment="1">
      <alignment horizontal="center" vertical="center"/>
    </xf>
    <xf numFmtId="0" fontId="63" fillId="0" borderId="0" xfId="57" applyFont="1" applyAlignment="1">
      <alignment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38" borderId="0" xfId="0" applyFont="1" applyFill="1" applyAlignment="1">
      <alignment/>
    </xf>
    <xf numFmtId="0" fontId="65" fillId="0" borderId="0" xfId="0" applyFont="1" applyAlignment="1">
      <alignment/>
    </xf>
    <xf numFmtId="0" fontId="1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62" fillId="25" borderId="10" xfId="0" applyFont="1" applyFill="1" applyBorder="1" applyAlignment="1">
      <alignment horizontal="center"/>
    </xf>
    <xf numFmtId="0" fontId="7" fillId="35" borderId="12" xfId="57" applyFont="1" applyFill="1" applyBorder="1" applyAlignment="1">
      <alignment horizontal="center" vertical="center" wrapText="1"/>
      <protection/>
    </xf>
    <xf numFmtId="0" fontId="7" fillId="35" borderId="22" xfId="57" applyFont="1" applyFill="1" applyBorder="1" applyAlignment="1">
      <alignment horizontal="center" vertical="center" wrapText="1"/>
      <protection/>
    </xf>
    <xf numFmtId="0" fontId="7" fillId="35" borderId="13" xfId="57" applyFont="1" applyFill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57" applyFont="1" applyAlignment="1">
      <alignment horizontal="left" vertical="center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6" fillId="0" borderId="12" xfId="57" applyFont="1" applyBorder="1" applyAlignment="1">
      <alignment horizontal="center" vertical="center" wrapText="1"/>
      <protection/>
    </xf>
    <xf numFmtId="0" fontId="66" fillId="0" borderId="22" xfId="57" applyFont="1" applyBorder="1" applyAlignment="1">
      <alignment horizontal="center" vertical="center" wrapText="1"/>
      <protection/>
    </xf>
    <xf numFmtId="0" fontId="66" fillId="0" borderId="13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zoomScalePageLayoutView="0" workbookViewId="0" topLeftCell="A16">
      <selection activeCell="F33" sqref="F33"/>
    </sheetView>
  </sheetViews>
  <sheetFormatPr defaultColWidth="9.140625" defaultRowHeight="12.75"/>
  <cols>
    <col min="1" max="1" width="4.7109375" style="2" customWidth="1"/>
    <col min="2" max="2" width="11.00390625" style="2" customWidth="1"/>
    <col min="3" max="3" width="17.140625" style="2" customWidth="1"/>
    <col min="4" max="4" width="7.57421875" style="2" customWidth="1"/>
    <col min="5" max="5" width="10.7109375" style="2" customWidth="1"/>
    <col min="6" max="6" width="9.00390625" style="2" customWidth="1"/>
    <col min="7" max="51" width="4.8515625" style="2" customWidth="1"/>
    <col min="52" max="16384" width="9.140625" style="2" customWidth="1"/>
  </cols>
  <sheetData>
    <row r="1" spans="1:16" s="1" customFormat="1" ht="16.5" customHeight="1">
      <c r="A1" s="8" t="s">
        <v>0</v>
      </c>
      <c r="B1" s="8"/>
      <c r="C1" s="8"/>
      <c r="D1" s="8"/>
      <c r="E1" s="8"/>
      <c r="F1" s="8"/>
      <c r="L1" s="8"/>
      <c r="M1" s="8"/>
      <c r="N1" s="8"/>
      <c r="O1" s="8"/>
      <c r="P1" s="8"/>
    </row>
    <row r="2" spans="1:16" s="1" customFormat="1" ht="16.5" customHeight="1">
      <c r="A2" s="9" t="s">
        <v>130</v>
      </c>
      <c r="B2" s="9"/>
      <c r="C2" s="9"/>
      <c r="D2" s="9"/>
      <c r="E2" s="9"/>
      <c r="F2" s="9"/>
      <c r="L2" s="9"/>
      <c r="M2" s="9"/>
      <c r="N2" s="9"/>
      <c r="O2" s="9"/>
      <c r="P2" s="9"/>
    </row>
    <row r="3" spans="1:16" ht="26.25" customHeight="1">
      <c r="A3" s="19" t="s">
        <v>131</v>
      </c>
      <c r="B3" s="19"/>
      <c r="C3" s="19"/>
      <c r="D3" s="19"/>
      <c r="E3" s="19"/>
      <c r="F3" s="19"/>
      <c r="G3" s="159"/>
      <c r="H3" s="160"/>
      <c r="L3" s="19"/>
      <c r="M3" s="19"/>
      <c r="N3" s="19"/>
      <c r="O3" s="19"/>
      <c r="P3" s="19"/>
    </row>
    <row r="4" spans="1:18" s="3" customFormat="1" ht="21" customHeight="1">
      <c r="A4" s="161" t="s">
        <v>60</v>
      </c>
      <c r="B4" s="161"/>
      <c r="C4" s="161"/>
      <c r="D4" s="161"/>
      <c r="E4" s="161"/>
      <c r="F4" s="161"/>
      <c r="M4" s="4"/>
      <c r="Q4" s="4"/>
      <c r="R4" s="4"/>
    </row>
    <row r="5" spans="1:5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3" t="s">
        <v>55</v>
      </c>
      <c r="H5" s="154"/>
      <c r="I5" s="154"/>
      <c r="J5" s="154"/>
      <c r="K5" s="155"/>
      <c r="L5" s="156" t="s">
        <v>11</v>
      </c>
      <c r="M5" s="157"/>
      <c r="N5" s="157"/>
      <c r="O5" s="157"/>
      <c r="P5" s="158"/>
      <c r="Q5" s="156" t="s">
        <v>49</v>
      </c>
      <c r="R5" s="157"/>
      <c r="S5" s="157"/>
      <c r="T5" s="157"/>
      <c r="U5" s="158"/>
      <c r="V5" s="156" t="s">
        <v>50</v>
      </c>
      <c r="W5" s="157"/>
      <c r="X5" s="157"/>
      <c r="Y5" s="157"/>
      <c r="Z5" s="158"/>
      <c r="AA5" s="153" t="s">
        <v>66</v>
      </c>
      <c r="AB5" s="154"/>
      <c r="AC5" s="154"/>
      <c r="AD5" s="154"/>
      <c r="AE5" s="155"/>
      <c r="AF5" s="153" t="s">
        <v>436</v>
      </c>
      <c r="AG5" s="154"/>
      <c r="AH5" s="154"/>
      <c r="AI5" s="154"/>
      <c r="AJ5" s="155"/>
      <c r="AK5" s="153" t="s">
        <v>437</v>
      </c>
      <c r="AL5" s="154"/>
      <c r="AM5" s="154"/>
      <c r="AN5" s="154"/>
      <c r="AO5" s="155"/>
      <c r="AP5" s="153" t="s">
        <v>438</v>
      </c>
      <c r="AQ5" s="154"/>
      <c r="AR5" s="154"/>
      <c r="AS5" s="154"/>
      <c r="AT5" s="155"/>
      <c r="AU5" s="153" t="s">
        <v>451</v>
      </c>
      <c r="AV5" s="154"/>
      <c r="AW5" s="154"/>
      <c r="AX5" s="154"/>
      <c r="AY5" s="155"/>
    </row>
    <row r="6" spans="1:51" ht="21.75" customHeight="1">
      <c r="A6" s="163"/>
      <c r="B6" s="163"/>
      <c r="C6" s="166"/>
      <c r="D6" s="167"/>
      <c r="E6" s="163"/>
      <c r="F6" s="7">
        <f>SUM(G6:AY6)</f>
        <v>22</v>
      </c>
      <c r="G6" s="156">
        <v>2</v>
      </c>
      <c r="H6" s="157"/>
      <c r="I6" s="157"/>
      <c r="J6" s="157"/>
      <c r="K6" s="158"/>
      <c r="L6" s="156">
        <v>3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3</v>
      </c>
      <c r="AG6" s="157"/>
      <c r="AH6" s="157"/>
      <c r="AI6" s="157"/>
      <c r="AJ6" s="158"/>
      <c r="AK6" s="156">
        <v>2</v>
      </c>
      <c r="AL6" s="157"/>
      <c r="AM6" s="157"/>
      <c r="AN6" s="157"/>
      <c r="AO6" s="158"/>
      <c r="AP6" s="156">
        <v>3</v>
      </c>
      <c r="AQ6" s="157"/>
      <c r="AR6" s="157"/>
      <c r="AS6" s="157"/>
      <c r="AT6" s="158"/>
      <c r="AU6" s="156">
        <v>3</v>
      </c>
      <c r="AV6" s="157"/>
      <c r="AW6" s="157"/>
      <c r="AX6" s="157"/>
      <c r="AY6" s="158"/>
    </row>
    <row r="7" spans="1:5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  <c r="AU7" s="5" t="s">
        <v>5</v>
      </c>
      <c r="AV7" s="5" t="s">
        <v>6</v>
      </c>
      <c r="AW7" s="5" t="s">
        <v>7</v>
      </c>
      <c r="AX7" s="5" t="s">
        <v>9</v>
      </c>
      <c r="AY7" s="5" t="s">
        <v>10</v>
      </c>
    </row>
    <row r="8" spans="1:51" ht="18" customHeight="1">
      <c r="A8" s="6">
        <v>1</v>
      </c>
      <c r="B8" s="31" t="s">
        <v>68</v>
      </c>
      <c r="C8" s="33" t="s">
        <v>86</v>
      </c>
      <c r="D8" s="23" t="s">
        <v>87</v>
      </c>
      <c r="E8" s="35" t="s">
        <v>12</v>
      </c>
      <c r="F8" s="16">
        <f>(K8*$G$6+P8*$L$6+U8*$Q$6+Z8*$V$6+AE8*$AA$6+AJ8*$AF$6+AO8*$AK$6+AT8*$AP$6+AY8*$AU$6)/$F$6</f>
        <v>2.590909090909091</v>
      </c>
      <c r="G8" s="10">
        <v>7.6</v>
      </c>
      <c r="H8" s="11">
        <v>7</v>
      </c>
      <c r="I8" s="15">
        <f>H8*0.6+G8*0.4</f>
        <v>7.24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7.8</v>
      </c>
      <c r="M8" s="97">
        <v>7</v>
      </c>
      <c r="N8" s="15">
        <f aca="true" t="shared" si="0" ref="N8:N13">M8*0.6+L8*0.4</f>
        <v>7.32</v>
      </c>
      <c r="O8" s="13" t="str">
        <f aca="true" t="shared" si="1" ref="O8:O13"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8.6</v>
      </c>
      <c r="R8" s="11">
        <v>8</v>
      </c>
      <c r="S8" s="15">
        <f aca="true" t="shared" si="2" ref="S8:S13">R8*0.6+Q8*0.4</f>
        <v>8.24</v>
      </c>
      <c r="T8" s="13" t="str">
        <f aca="true" t="shared" si="3" ref="T8:T13">IF(S8&lt;4,"F",IF(S8&lt;5.5,"D",IF(S8&lt;7,"C",IF(S8&lt;8.5,"B","A"))))</f>
        <v>B</v>
      </c>
      <c r="U8" s="14" t="str">
        <f>IF(T8="A","4,0",IF(T8="B","3,0",IF(T8="C","2,0",IF(T8="D","1,0","0"))))</f>
        <v>3,0</v>
      </c>
      <c r="V8" s="10">
        <v>6.6</v>
      </c>
      <c r="W8" s="11">
        <v>6</v>
      </c>
      <c r="X8" s="15">
        <f>W8*0.6+V8*0.4</f>
        <v>6.24</v>
      </c>
      <c r="Y8" s="13" t="str">
        <f>IF(X8&lt;4,"F",IF(X8&lt;5.5,"D",IF(X8&lt;7,"C",IF(X8&lt;8.5,"B","A"))))</f>
        <v>C</v>
      </c>
      <c r="Z8" s="14" t="str">
        <f>IF(Y8="A","4,0",IF(Y8="B","3,0",IF(Y8="C","2,0",IF(Y8="D","1,0","0"))))</f>
        <v>2,0</v>
      </c>
      <c r="AA8" s="10">
        <v>7.4</v>
      </c>
      <c r="AB8" s="11">
        <v>7</v>
      </c>
      <c r="AC8" s="15">
        <f>AB8*0.6+AA8*0.4</f>
        <v>7.16</v>
      </c>
      <c r="AD8" s="13" t="str">
        <f>IF(AC8&lt;4,"F",IF(AC8&lt;5.5,"D",IF(AC8&lt;7,"C",IF(AC8&lt;8.5,"B","A"))))</f>
        <v>B</v>
      </c>
      <c r="AE8" s="14" t="str">
        <f>IF(AD8="A","4,0",IF(AD8="B","3,0",IF(AD8="C","2,0",IF(AD8="D","1,0","0"))))</f>
        <v>3,0</v>
      </c>
      <c r="AF8" s="10">
        <v>7.9</v>
      </c>
      <c r="AG8" s="11">
        <v>8</v>
      </c>
      <c r="AH8" s="15">
        <f>AG8*0.6+AF8*0.4</f>
        <v>7.96</v>
      </c>
      <c r="AI8" s="13" t="str">
        <f>IF(AH8&lt;4,"F",IF(AH8&lt;5.5,"D",IF(AH8&lt;7,"C",IF(AH8&lt;8.5,"B","A"))))</f>
        <v>B</v>
      </c>
      <c r="AJ8" s="14" t="str">
        <f>IF(AI8="A","4,0",IF(AI8="B","3,0",IF(AI8="C","2,0",IF(AI8="D","1,0","0"))))</f>
        <v>3,0</v>
      </c>
      <c r="AK8" s="10">
        <v>6</v>
      </c>
      <c r="AL8" s="11">
        <v>5</v>
      </c>
      <c r="AM8" s="15">
        <f>AL8*0.6+AK8*0.4</f>
        <v>5.4</v>
      </c>
      <c r="AN8" s="13" t="str">
        <f>IF(AM8&lt;4,"F",IF(AM8&lt;5.5,"D",IF(AM8&lt;7,"C",IF(AM8&lt;8.5,"B","A"))))</f>
        <v>D</v>
      </c>
      <c r="AO8" s="14" t="str">
        <f>IF(AN8="A","4,0",IF(AN8="B","3,0",IF(AN8="C","2,0",IF(AN8="D","1,0","0"))))</f>
        <v>1,0</v>
      </c>
      <c r="AP8" s="10">
        <v>7.1</v>
      </c>
      <c r="AQ8" s="11">
        <v>7</v>
      </c>
      <c r="AR8" s="15">
        <f>AQ8*0.6+AP8*0.4</f>
        <v>7.04</v>
      </c>
      <c r="AS8" s="13" t="str">
        <f>IF(AR8&lt;4,"F",IF(AR8&lt;5.5,"D",IF(AR8&lt;7,"C",IF(AR8&lt;8.5,"B","A"))))</f>
        <v>B</v>
      </c>
      <c r="AT8" s="14" t="str">
        <f>IF(AS8="A","4,0",IF(AS8="B","3,0",IF(AS8="C","2,0",IF(AS8="D","1,0","0"))))</f>
        <v>3,0</v>
      </c>
      <c r="AU8" s="10">
        <v>6.9</v>
      </c>
      <c r="AV8" s="11">
        <v>7</v>
      </c>
      <c r="AW8" s="15">
        <f>AV8*0.6+AU8*0.4</f>
        <v>6.960000000000001</v>
      </c>
      <c r="AX8" s="13" t="str">
        <f>IF(AW8&lt;4,"F",IF(AW8&lt;5.5,"D",IF(AW8&lt;7,"C",IF(AW8&lt;8.5,"B","A"))))</f>
        <v>C</v>
      </c>
      <c r="AY8" s="14" t="str">
        <f>IF(AX8="A","4,0",IF(AX8="B","3,0",IF(AX8="C","2,0",IF(AX8="D","1,0","0"))))</f>
        <v>2,0</v>
      </c>
    </row>
    <row r="9" spans="1:51" ht="18" customHeight="1">
      <c r="A9" s="6">
        <v>2</v>
      </c>
      <c r="B9" s="31" t="s">
        <v>69</v>
      </c>
      <c r="C9" s="33" t="s">
        <v>88</v>
      </c>
      <c r="D9" s="23" t="s">
        <v>89</v>
      </c>
      <c r="E9" s="35" t="s">
        <v>13</v>
      </c>
      <c r="F9" s="16">
        <f aca="true" t="shared" si="4" ref="F9:F25">(K9*$G$6+P9*$L$6+U9*$Q$6+Z9*$V$6+AE9*$AA$6+AJ9*$AF$6+AO9*$AK$6+AT9*$AP$6+AY9*$AU$6)/$F$6</f>
        <v>2.772727272727273</v>
      </c>
      <c r="G9" s="10">
        <v>7.6</v>
      </c>
      <c r="H9" s="11">
        <v>7</v>
      </c>
      <c r="I9" s="15">
        <f aca="true" t="shared" si="5" ref="I9:I25">H9*0.6+G9*0.4</f>
        <v>7.24</v>
      </c>
      <c r="J9" s="13" t="str">
        <f aca="true" t="shared" si="6" ref="J9:J25">IF(I9&lt;4,"F",IF(I9&lt;5.5,"D",IF(I9&lt;7,"C",IF(I9&lt;8.5,"B","A"))))</f>
        <v>B</v>
      </c>
      <c r="K9" s="14" t="str">
        <f aca="true" t="shared" si="7" ref="K9:K25">IF(J9="A","4,0",IF(J9="B","3,0",IF(J9="C","2,0",IF(J9="D","1,0","0"))))</f>
        <v>3,0</v>
      </c>
      <c r="L9" s="10">
        <v>7.6</v>
      </c>
      <c r="M9" s="97">
        <v>7</v>
      </c>
      <c r="N9" s="15">
        <f t="shared" si="0"/>
        <v>7.24</v>
      </c>
      <c r="O9" s="13" t="str">
        <f t="shared" si="1"/>
        <v>B</v>
      </c>
      <c r="P9" s="14" t="str">
        <f aca="true" t="shared" si="8" ref="P9:P25">IF(O9="A","4,0",IF(O9="B","3,0",IF(O9="C","2,0",IF(O9="D","1,0","0"))))</f>
        <v>3,0</v>
      </c>
      <c r="Q9" s="10">
        <v>7.4</v>
      </c>
      <c r="R9" s="11">
        <v>7</v>
      </c>
      <c r="S9" s="15">
        <f t="shared" si="2"/>
        <v>7.16</v>
      </c>
      <c r="T9" s="13" t="str">
        <f t="shared" si="3"/>
        <v>B</v>
      </c>
      <c r="U9" s="14" t="str">
        <f aca="true" t="shared" si="9" ref="U9:U25">IF(T9="A","4,0",IF(T9="B","3,0",IF(T9="C","2,0",IF(T9="D","1,0","0"))))</f>
        <v>3,0</v>
      </c>
      <c r="V9" s="10">
        <v>7</v>
      </c>
      <c r="W9" s="11">
        <v>5</v>
      </c>
      <c r="X9" s="15">
        <f aca="true" t="shared" si="10" ref="X9:X25">W9*0.6+V9*0.4</f>
        <v>5.800000000000001</v>
      </c>
      <c r="Y9" s="13" t="str">
        <f aca="true" t="shared" si="11" ref="Y9:Y25">IF(X9&lt;4,"F",IF(X9&lt;5.5,"D",IF(X9&lt;7,"C",IF(X9&lt;8.5,"B","A"))))</f>
        <v>C</v>
      </c>
      <c r="Z9" s="14" t="str">
        <f aca="true" t="shared" si="12" ref="Z9:Z25">IF(Y9="A","4,0",IF(Y9="B","3,0",IF(Y9="C","2,0",IF(Y9="D","1,0","0"))))</f>
        <v>2,0</v>
      </c>
      <c r="AA9" s="10">
        <v>7.2</v>
      </c>
      <c r="AB9" s="11">
        <v>7</v>
      </c>
      <c r="AC9" s="15">
        <f aca="true" t="shared" si="13" ref="AC9:AC25">AB9*0.6+AA9*0.4</f>
        <v>7.08</v>
      </c>
      <c r="AD9" s="13" t="str">
        <f aca="true" t="shared" si="14" ref="AD9:AD25">IF(AC9&lt;4,"F",IF(AC9&lt;5.5,"D",IF(AC9&lt;7,"C",IF(AC9&lt;8.5,"B","A"))))</f>
        <v>B</v>
      </c>
      <c r="AE9" s="14" t="str">
        <f aca="true" t="shared" si="15" ref="AE9:AE25">IF(AD9="A","4,0",IF(AD9="B","3,0",IF(AD9="C","2,0",IF(AD9="D","1,0","0"))))</f>
        <v>3,0</v>
      </c>
      <c r="AF9" s="10">
        <v>7.9</v>
      </c>
      <c r="AG9" s="11">
        <v>8</v>
      </c>
      <c r="AH9" s="15">
        <f aca="true" t="shared" si="16" ref="AH9:AH25">AG9*0.6+AF9*0.4</f>
        <v>7.96</v>
      </c>
      <c r="AI9" s="13" t="str">
        <f aca="true" t="shared" si="17" ref="AI9:AI25">IF(AH9&lt;4,"F",IF(AH9&lt;5.5,"D",IF(AH9&lt;7,"C",IF(AH9&lt;8.5,"B","A"))))</f>
        <v>B</v>
      </c>
      <c r="AJ9" s="14" t="str">
        <f aca="true" t="shared" si="18" ref="AJ9:AJ25">IF(AI9="A","4,0",IF(AI9="B","3,0",IF(AI9="C","2,0",IF(AI9="D","1,0","0"))))</f>
        <v>3,0</v>
      </c>
      <c r="AK9" s="10">
        <v>5.8</v>
      </c>
      <c r="AL9" s="11">
        <v>8</v>
      </c>
      <c r="AM9" s="15">
        <f aca="true" t="shared" si="19" ref="AM9:AM25">AL9*0.6+AK9*0.4</f>
        <v>7.119999999999999</v>
      </c>
      <c r="AN9" s="13" t="str">
        <f aca="true" t="shared" si="20" ref="AN9:AN25">IF(AM9&lt;4,"F",IF(AM9&lt;5.5,"D",IF(AM9&lt;7,"C",IF(AM9&lt;8.5,"B","A"))))</f>
        <v>B</v>
      </c>
      <c r="AO9" s="14" t="str">
        <f aca="true" t="shared" si="21" ref="AO9:AO25">IF(AN9="A","4,0",IF(AN9="B","3,0",IF(AN9="C","2,0",IF(AN9="D","1,0","0"))))</f>
        <v>3,0</v>
      </c>
      <c r="AP9" s="10">
        <v>7.1</v>
      </c>
      <c r="AQ9" s="11">
        <v>5</v>
      </c>
      <c r="AR9" s="15">
        <f aca="true" t="shared" si="22" ref="AR9:AR25">AQ9*0.6+AP9*0.4</f>
        <v>5.84</v>
      </c>
      <c r="AS9" s="13" t="str">
        <f aca="true" t="shared" si="23" ref="AS9:AS25">IF(AR9&lt;4,"F",IF(AR9&lt;5.5,"D",IF(AR9&lt;7,"C",IF(AR9&lt;8.5,"B","A"))))</f>
        <v>C</v>
      </c>
      <c r="AT9" s="14" t="str">
        <f aca="true" t="shared" si="24" ref="AT9:AT25">IF(AS9="A","4,0",IF(AS9="B","3,0",IF(AS9="C","2,0",IF(AS9="D","1,0","0"))))</f>
        <v>2,0</v>
      </c>
      <c r="AU9" s="10">
        <v>7.4</v>
      </c>
      <c r="AV9" s="11">
        <v>8</v>
      </c>
      <c r="AW9" s="15">
        <f aca="true" t="shared" si="25" ref="AW9:AW25">AV9*0.6+AU9*0.4</f>
        <v>7.76</v>
      </c>
      <c r="AX9" s="13" t="str">
        <f aca="true" t="shared" si="26" ref="AX9:AX25">IF(AW9&lt;4,"F",IF(AW9&lt;5.5,"D",IF(AW9&lt;7,"C",IF(AW9&lt;8.5,"B","A"))))</f>
        <v>B</v>
      </c>
      <c r="AY9" s="14" t="str">
        <f aca="true" t="shared" si="27" ref="AY9:AY25">IF(AX9="A","4,0",IF(AX9="B","3,0",IF(AX9="C","2,0",IF(AX9="D","1,0","0"))))</f>
        <v>3,0</v>
      </c>
    </row>
    <row r="10" spans="1:51" ht="18" customHeight="1">
      <c r="A10" s="6">
        <v>3</v>
      </c>
      <c r="B10" s="31" t="s">
        <v>70</v>
      </c>
      <c r="C10" s="33" t="s">
        <v>90</v>
      </c>
      <c r="D10" s="23" t="s">
        <v>91</v>
      </c>
      <c r="E10" s="35" t="s">
        <v>121</v>
      </c>
      <c r="F10" s="16">
        <f>(P10*$L$6+AY10*$AU$6)/5</f>
        <v>1.8</v>
      </c>
      <c r="G10" s="138">
        <v>6.6</v>
      </c>
      <c r="H10" s="139">
        <v>5</v>
      </c>
      <c r="I10" s="15">
        <f t="shared" si="5"/>
        <v>5.640000000000001</v>
      </c>
      <c r="J10" s="13" t="str">
        <f t="shared" si="6"/>
        <v>C</v>
      </c>
      <c r="K10" s="14" t="str">
        <f t="shared" si="7"/>
        <v>2,0</v>
      </c>
      <c r="L10" s="10">
        <v>7.6</v>
      </c>
      <c r="M10" s="97">
        <v>7</v>
      </c>
      <c r="N10" s="15">
        <f t="shared" si="0"/>
        <v>7.24</v>
      </c>
      <c r="O10" s="13" t="str">
        <f t="shared" si="1"/>
        <v>B</v>
      </c>
      <c r="P10" s="14" t="str">
        <f t="shared" si="8"/>
        <v>3,0</v>
      </c>
      <c r="Q10" s="138">
        <v>5</v>
      </c>
      <c r="R10" s="139">
        <v>5</v>
      </c>
      <c r="S10" s="15">
        <f t="shared" si="2"/>
        <v>5</v>
      </c>
      <c r="T10" s="13" t="str">
        <f t="shared" si="3"/>
        <v>D</v>
      </c>
      <c r="U10" s="14" t="str">
        <f t="shared" si="9"/>
        <v>1,0</v>
      </c>
      <c r="V10" s="138">
        <v>6.3</v>
      </c>
      <c r="W10" s="139">
        <v>7</v>
      </c>
      <c r="X10" s="15">
        <f t="shared" si="10"/>
        <v>6.720000000000001</v>
      </c>
      <c r="Y10" s="13" t="str">
        <f t="shared" si="11"/>
        <v>C</v>
      </c>
      <c r="Z10" s="14" t="str">
        <f t="shared" si="12"/>
        <v>2,0</v>
      </c>
      <c r="AA10" s="131">
        <v>6.8</v>
      </c>
      <c r="AB10" s="132">
        <v>6</v>
      </c>
      <c r="AC10" s="15">
        <f t="shared" si="13"/>
        <v>6.32</v>
      </c>
      <c r="AD10" s="13" t="str">
        <f t="shared" si="14"/>
        <v>C</v>
      </c>
      <c r="AE10" s="14" t="str">
        <f t="shared" si="15"/>
        <v>2,0</v>
      </c>
      <c r="AF10" s="138">
        <v>6.7</v>
      </c>
      <c r="AG10" s="139">
        <v>6</v>
      </c>
      <c r="AH10" s="15">
        <f t="shared" si="16"/>
        <v>6.279999999999999</v>
      </c>
      <c r="AI10" s="13" t="str">
        <f t="shared" si="17"/>
        <v>C</v>
      </c>
      <c r="AJ10" s="14" t="str">
        <f t="shared" si="18"/>
        <v>2,0</v>
      </c>
      <c r="AK10" s="138">
        <v>5.4</v>
      </c>
      <c r="AL10" s="139">
        <v>7</v>
      </c>
      <c r="AM10" s="15">
        <f t="shared" si="19"/>
        <v>6.36</v>
      </c>
      <c r="AN10" s="13" t="str">
        <f t="shared" si="20"/>
        <v>C</v>
      </c>
      <c r="AO10" s="14" t="str">
        <f t="shared" si="21"/>
        <v>2,0</v>
      </c>
      <c r="AP10" s="125">
        <v>6.9</v>
      </c>
      <c r="AQ10" s="126">
        <v>5</v>
      </c>
      <c r="AR10" s="15">
        <f t="shared" si="22"/>
        <v>5.76</v>
      </c>
      <c r="AS10" s="13" t="str">
        <f t="shared" si="23"/>
        <v>C</v>
      </c>
      <c r="AT10" s="14" t="str">
        <f t="shared" si="24"/>
        <v>2,0</v>
      </c>
      <c r="AU10" s="10"/>
      <c r="AV10" s="11"/>
      <c r="AW10" s="15">
        <f t="shared" si="25"/>
        <v>0</v>
      </c>
      <c r="AX10" s="13" t="str">
        <f t="shared" si="26"/>
        <v>F</v>
      </c>
      <c r="AY10" s="14" t="str">
        <f t="shared" si="27"/>
        <v>0</v>
      </c>
    </row>
    <row r="11" spans="1:51" ht="18" customHeight="1">
      <c r="A11" s="6">
        <v>4</v>
      </c>
      <c r="B11" s="31" t="s">
        <v>71</v>
      </c>
      <c r="C11" s="25" t="s">
        <v>93</v>
      </c>
      <c r="D11" s="45" t="s">
        <v>184</v>
      </c>
      <c r="E11" s="36" t="s">
        <v>17</v>
      </c>
      <c r="F11" s="16">
        <f t="shared" si="4"/>
        <v>1.8181818181818181</v>
      </c>
      <c r="G11" s="10">
        <v>7.6</v>
      </c>
      <c r="H11" s="11">
        <v>6</v>
      </c>
      <c r="I11" s="15">
        <f t="shared" si="5"/>
        <v>6.64</v>
      </c>
      <c r="J11" s="13" t="str">
        <f t="shared" si="6"/>
        <v>C</v>
      </c>
      <c r="K11" s="14" t="str">
        <f t="shared" si="7"/>
        <v>2,0</v>
      </c>
      <c r="L11" s="130">
        <v>7</v>
      </c>
      <c r="M11" s="97">
        <v>6</v>
      </c>
      <c r="N11" s="15">
        <f t="shared" si="0"/>
        <v>6.4</v>
      </c>
      <c r="O11" s="13" t="str">
        <f t="shared" si="1"/>
        <v>C</v>
      </c>
      <c r="P11" s="14" t="str">
        <f t="shared" si="8"/>
        <v>2,0</v>
      </c>
      <c r="Q11" s="10">
        <v>6.2</v>
      </c>
      <c r="R11" s="11">
        <v>6</v>
      </c>
      <c r="S11" s="15">
        <f t="shared" si="2"/>
        <v>6.08</v>
      </c>
      <c r="T11" s="13" t="str">
        <f t="shared" si="3"/>
        <v>C</v>
      </c>
      <c r="U11" s="14" t="str">
        <f t="shared" si="9"/>
        <v>2,0</v>
      </c>
      <c r="V11" s="10">
        <v>6.2</v>
      </c>
      <c r="W11" s="11">
        <v>7</v>
      </c>
      <c r="X11" s="15">
        <f t="shared" si="10"/>
        <v>6.680000000000001</v>
      </c>
      <c r="Y11" s="13" t="str">
        <f t="shared" si="11"/>
        <v>C</v>
      </c>
      <c r="Z11" s="14" t="str">
        <f t="shared" si="12"/>
        <v>2,0</v>
      </c>
      <c r="AA11" s="10">
        <v>7.2</v>
      </c>
      <c r="AB11" s="11">
        <v>7</v>
      </c>
      <c r="AC11" s="15">
        <f t="shared" si="13"/>
        <v>7.08</v>
      </c>
      <c r="AD11" s="13" t="str">
        <f t="shared" si="14"/>
        <v>B</v>
      </c>
      <c r="AE11" s="14" t="str">
        <f t="shared" si="15"/>
        <v>3,0</v>
      </c>
      <c r="AF11" s="10">
        <v>7</v>
      </c>
      <c r="AG11" s="11">
        <v>6</v>
      </c>
      <c r="AH11" s="15">
        <f t="shared" si="16"/>
        <v>6.4</v>
      </c>
      <c r="AI11" s="13" t="str">
        <f t="shared" si="17"/>
        <v>C</v>
      </c>
      <c r="AJ11" s="14" t="str">
        <f t="shared" si="18"/>
        <v>2,0</v>
      </c>
      <c r="AK11" s="10">
        <v>5</v>
      </c>
      <c r="AL11" s="11">
        <v>8</v>
      </c>
      <c r="AM11" s="15">
        <f t="shared" si="19"/>
        <v>6.8</v>
      </c>
      <c r="AN11" s="13" t="str">
        <f t="shared" si="20"/>
        <v>C</v>
      </c>
      <c r="AO11" s="14" t="str">
        <f t="shared" si="21"/>
        <v>2,0</v>
      </c>
      <c r="AP11" s="10">
        <v>6.4</v>
      </c>
      <c r="AQ11" s="11">
        <v>5</v>
      </c>
      <c r="AR11" s="15">
        <f t="shared" si="22"/>
        <v>5.5600000000000005</v>
      </c>
      <c r="AS11" s="13" t="str">
        <f t="shared" si="23"/>
        <v>C</v>
      </c>
      <c r="AT11" s="14" t="str">
        <f t="shared" si="24"/>
        <v>2,0</v>
      </c>
      <c r="AU11" s="10"/>
      <c r="AV11" s="11"/>
      <c r="AW11" s="15">
        <f t="shared" si="25"/>
        <v>0</v>
      </c>
      <c r="AX11" s="13" t="str">
        <f t="shared" si="26"/>
        <v>F</v>
      </c>
      <c r="AY11" s="14" t="str">
        <f t="shared" si="27"/>
        <v>0</v>
      </c>
    </row>
    <row r="12" spans="1:51" ht="18" customHeight="1">
      <c r="A12" s="6">
        <v>5</v>
      </c>
      <c r="B12" s="31" t="s">
        <v>72</v>
      </c>
      <c r="C12" s="25" t="s">
        <v>94</v>
      </c>
      <c r="D12" s="45" t="s">
        <v>95</v>
      </c>
      <c r="E12" s="37" t="s">
        <v>16</v>
      </c>
      <c r="F12" s="16">
        <f t="shared" si="4"/>
        <v>2.5</v>
      </c>
      <c r="G12" s="10">
        <v>7</v>
      </c>
      <c r="H12" s="11">
        <v>7</v>
      </c>
      <c r="I12" s="15">
        <f t="shared" si="5"/>
        <v>7</v>
      </c>
      <c r="J12" s="13" t="str">
        <f t="shared" si="6"/>
        <v>B</v>
      </c>
      <c r="K12" s="14" t="str">
        <f t="shared" si="7"/>
        <v>3,0</v>
      </c>
      <c r="L12" s="10">
        <v>7.6</v>
      </c>
      <c r="M12" s="97">
        <v>7</v>
      </c>
      <c r="N12" s="15">
        <f t="shared" si="0"/>
        <v>7.24</v>
      </c>
      <c r="O12" s="13" t="str">
        <f t="shared" si="1"/>
        <v>B</v>
      </c>
      <c r="P12" s="14" t="str">
        <f t="shared" si="8"/>
        <v>3,0</v>
      </c>
      <c r="Q12" s="10">
        <v>8.2</v>
      </c>
      <c r="R12" s="11">
        <v>6</v>
      </c>
      <c r="S12" s="15">
        <f t="shared" si="2"/>
        <v>6.879999999999999</v>
      </c>
      <c r="T12" s="13" t="str">
        <f t="shared" si="3"/>
        <v>C</v>
      </c>
      <c r="U12" s="14" t="str">
        <f t="shared" si="9"/>
        <v>2,0</v>
      </c>
      <c r="V12" s="10">
        <v>7</v>
      </c>
      <c r="W12" s="11">
        <v>6</v>
      </c>
      <c r="X12" s="15">
        <f t="shared" si="10"/>
        <v>6.4</v>
      </c>
      <c r="Y12" s="13" t="str">
        <f t="shared" si="11"/>
        <v>C</v>
      </c>
      <c r="Z12" s="14" t="str">
        <f t="shared" si="12"/>
        <v>2,0</v>
      </c>
      <c r="AA12" s="130">
        <v>8</v>
      </c>
      <c r="AB12" s="11">
        <v>8</v>
      </c>
      <c r="AC12" s="15">
        <f t="shared" si="13"/>
        <v>8</v>
      </c>
      <c r="AD12" s="13" t="str">
        <f t="shared" si="14"/>
        <v>B</v>
      </c>
      <c r="AE12" s="14" t="str">
        <f t="shared" si="15"/>
        <v>3,0</v>
      </c>
      <c r="AF12" s="10">
        <v>7.9</v>
      </c>
      <c r="AG12" s="11">
        <v>7</v>
      </c>
      <c r="AH12" s="15">
        <f t="shared" si="16"/>
        <v>7.36</v>
      </c>
      <c r="AI12" s="13" t="str">
        <f t="shared" si="17"/>
        <v>B</v>
      </c>
      <c r="AJ12" s="14" t="str">
        <f t="shared" si="18"/>
        <v>3,0</v>
      </c>
      <c r="AK12" s="10">
        <v>5.8</v>
      </c>
      <c r="AL12" s="11">
        <v>5</v>
      </c>
      <c r="AM12" s="15">
        <f t="shared" si="19"/>
        <v>5.32</v>
      </c>
      <c r="AN12" s="13" t="str">
        <f t="shared" si="20"/>
        <v>D</v>
      </c>
      <c r="AO12" s="14" t="str">
        <f t="shared" si="21"/>
        <v>1,0</v>
      </c>
      <c r="AP12" s="10">
        <v>6.9</v>
      </c>
      <c r="AQ12" s="11">
        <v>5</v>
      </c>
      <c r="AR12" s="15">
        <f t="shared" si="22"/>
        <v>5.76</v>
      </c>
      <c r="AS12" s="13" t="str">
        <f t="shared" si="23"/>
        <v>C</v>
      </c>
      <c r="AT12" s="14" t="str">
        <f t="shared" si="24"/>
        <v>2,0</v>
      </c>
      <c r="AU12" s="10">
        <v>8.1</v>
      </c>
      <c r="AV12" s="11">
        <v>7</v>
      </c>
      <c r="AW12" s="15">
        <f t="shared" si="25"/>
        <v>7.44</v>
      </c>
      <c r="AX12" s="13" t="str">
        <f t="shared" si="26"/>
        <v>B</v>
      </c>
      <c r="AY12" s="14" t="str">
        <f t="shared" si="27"/>
        <v>3,0</v>
      </c>
    </row>
    <row r="13" spans="1:51" ht="18" customHeight="1">
      <c r="A13" s="6">
        <v>6</v>
      </c>
      <c r="B13" s="31" t="s">
        <v>73</v>
      </c>
      <c r="C13" s="33" t="s">
        <v>97</v>
      </c>
      <c r="D13" s="23" t="s">
        <v>98</v>
      </c>
      <c r="E13" s="35" t="s">
        <v>15</v>
      </c>
      <c r="F13" s="16">
        <f t="shared" si="4"/>
        <v>2.3181818181818183</v>
      </c>
      <c r="G13" s="10"/>
      <c r="H13" s="11"/>
      <c r="I13" s="15">
        <f t="shared" si="5"/>
        <v>0</v>
      </c>
      <c r="J13" s="13" t="str">
        <f t="shared" si="6"/>
        <v>F</v>
      </c>
      <c r="K13" s="14" t="str">
        <f t="shared" si="7"/>
        <v>0</v>
      </c>
      <c r="L13" s="10">
        <v>7.4</v>
      </c>
      <c r="M13" s="97">
        <v>8</v>
      </c>
      <c r="N13" s="15">
        <f t="shared" si="0"/>
        <v>7.76</v>
      </c>
      <c r="O13" s="13" t="str">
        <f t="shared" si="1"/>
        <v>B</v>
      </c>
      <c r="P13" s="14" t="str">
        <f t="shared" si="8"/>
        <v>3,0</v>
      </c>
      <c r="Q13" s="10">
        <v>7</v>
      </c>
      <c r="R13" s="11">
        <v>7</v>
      </c>
      <c r="S13" s="15">
        <f t="shared" si="2"/>
        <v>7</v>
      </c>
      <c r="T13" s="13" t="str">
        <f t="shared" si="3"/>
        <v>B</v>
      </c>
      <c r="U13" s="14" t="str">
        <f t="shared" si="9"/>
        <v>3,0</v>
      </c>
      <c r="V13" s="10">
        <v>7.4</v>
      </c>
      <c r="W13" s="11">
        <v>4</v>
      </c>
      <c r="X13" s="15">
        <f t="shared" si="10"/>
        <v>5.36</v>
      </c>
      <c r="Y13" s="13" t="str">
        <f t="shared" si="11"/>
        <v>D</v>
      </c>
      <c r="Z13" s="14" t="str">
        <f t="shared" si="12"/>
        <v>1,0</v>
      </c>
      <c r="AA13" s="10">
        <v>6.4</v>
      </c>
      <c r="AB13" s="11">
        <v>6</v>
      </c>
      <c r="AC13" s="15">
        <f t="shared" si="13"/>
        <v>6.16</v>
      </c>
      <c r="AD13" s="13" t="str">
        <f t="shared" si="14"/>
        <v>C</v>
      </c>
      <c r="AE13" s="14" t="str">
        <f t="shared" si="15"/>
        <v>2,0</v>
      </c>
      <c r="AF13" s="10">
        <v>7.4</v>
      </c>
      <c r="AG13" s="11">
        <v>8</v>
      </c>
      <c r="AH13" s="15">
        <f t="shared" si="16"/>
        <v>7.76</v>
      </c>
      <c r="AI13" s="13" t="str">
        <f t="shared" si="17"/>
        <v>B</v>
      </c>
      <c r="AJ13" s="14" t="str">
        <f t="shared" si="18"/>
        <v>3,0</v>
      </c>
      <c r="AK13" s="10">
        <v>7</v>
      </c>
      <c r="AL13" s="11">
        <v>8</v>
      </c>
      <c r="AM13" s="15">
        <f t="shared" si="19"/>
        <v>7.6</v>
      </c>
      <c r="AN13" s="13" t="str">
        <f t="shared" si="20"/>
        <v>B</v>
      </c>
      <c r="AO13" s="14" t="str">
        <f t="shared" si="21"/>
        <v>3,0</v>
      </c>
      <c r="AP13" s="10">
        <v>5.4</v>
      </c>
      <c r="AQ13" s="11">
        <v>6</v>
      </c>
      <c r="AR13" s="15">
        <f t="shared" si="22"/>
        <v>5.76</v>
      </c>
      <c r="AS13" s="13" t="str">
        <f t="shared" si="23"/>
        <v>C</v>
      </c>
      <c r="AT13" s="14" t="str">
        <f t="shared" si="24"/>
        <v>2,0</v>
      </c>
      <c r="AU13" s="10">
        <v>7.3</v>
      </c>
      <c r="AV13" s="11">
        <v>9</v>
      </c>
      <c r="AW13" s="15">
        <f t="shared" si="25"/>
        <v>8.32</v>
      </c>
      <c r="AX13" s="13" t="str">
        <f t="shared" si="26"/>
        <v>B</v>
      </c>
      <c r="AY13" s="14" t="str">
        <f t="shared" si="27"/>
        <v>3,0</v>
      </c>
    </row>
    <row r="14" spans="1:51" ht="18" customHeight="1">
      <c r="A14" s="6">
        <v>8</v>
      </c>
      <c r="B14" s="31" t="s">
        <v>74</v>
      </c>
      <c r="C14" s="25" t="s">
        <v>99</v>
      </c>
      <c r="D14" s="45" t="s">
        <v>100</v>
      </c>
      <c r="E14" s="37" t="s">
        <v>18</v>
      </c>
      <c r="F14" s="16">
        <f t="shared" si="4"/>
        <v>2.6818181818181817</v>
      </c>
      <c r="G14" s="10">
        <v>7</v>
      </c>
      <c r="H14" s="11">
        <v>7</v>
      </c>
      <c r="I14" s="15">
        <f t="shared" si="5"/>
        <v>7</v>
      </c>
      <c r="J14" s="13" t="str">
        <f t="shared" si="6"/>
        <v>B</v>
      </c>
      <c r="K14" s="14" t="str">
        <f t="shared" si="7"/>
        <v>3,0</v>
      </c>
      <c r="L14" s="10">
        <v>7.8</v>
      </c>
      <c r="M14" s="97">
        <v>7</v>
      </c>
      <c r="N14" s="15">
        <f aca="true" t="shared" si="28" ref="N14:N25">M14*0.6+L14*0.4</f>
        <v>7.32</v>
      </c>
      <c r="O14" s="13" t="str">
        <f aca="true" t="shared" si="29" ref="O14:O25">IF(N14&lt;4,"F",IF(N14&lt;5.5,"D",IF(N14&lt;7,"C",IF(N14&lt;8.5,"B","A"))))</f>
        <v>B</v>
      </c>
      <c r="P14" s="14" t="str">
        <f t="shared" si="8"/>
        <v>3,0</v>
      </c>
      <c r="Q14" s="10">
        <v>8.2</v>
      </c>
      <c r="R14" s="11">
        <v>8</v>
      </c>
      <c r="S14" s="15">
        <f aca="true" t="shared" si="30" ref="S14:S25">R14*0.6+Q14*0.4</f>
        <v>8.08</v>
      </c>
      <c r="T14" s="13" t="str">
        <f aca="true" t="shared" si="31" ref="T14:T25">IF(S14&lt;4,"F",IF(S14&lt;5.5,"D",IF(S14&lt;7,"C",IF(S14&lt;8.5,"B","A"))))</f>
        <v>B</v>
      </c>
      <c r="U14" s="14" t="str">
        <f t="shared" si="9"/>
        <v>3,0</v>
      </c>
      <c r="V14" s="10">
        <v>7.2</v>
      </c>
      <c r="W14" s="11">
        <v>7</v>
      </c>
      <c r="X14" s="15">
        <f t="shared" si="10"/>
        <v>7.08</v>
      </c>
      <c r="Y14" s="13" t="str">
        <f t="shared" si="11"/>
        <v>B</v>
      </c>
      <c r="Z14" s="14" t="str">
        <f t="shared" si="12"/>
        <v>3,0</v>
      </c>
      <c r="AA14" s="10">
        <v>7.6</v>
      </c>
      <c r="AB14" s="11">
        <v>7</v>
      </c>
      <c r="AC14" s="15">
        <f t="shared" si="13"/>
        <v>7.24</v>
      </c>
      <c r="AD14" s="13" t="str">
        <f t="shared" si="14"/>
        <v>B</v>
      </c>
      <c r="AE14" s="14" t="str">
        <f t="shared" si="15"/>
        <v>3,0</v>
      </c>
      <c r="AF14" s="10">
        <v>7.6</v>
      </c>
      <c r="AG14" s="11">
        <v>8</v>
      </c>
      <c r="AH14" s="15">
        <f t="shared" si="16"/>
        <v>7.84</v>
      </c>
      <c r="AI14" s="13" t="str">
        <f t="shared" si="17"/>
        <v>B</v>
      </c>
      <c r="AJ14" s="14" t="str">
        <f t="shared" si="18"/>
        <v>3,0</v>
      </c>
      <c r="AK14" s="10">
        <v>6</v>
      </c>
      <c r="AL14" s="11">
        <v>5</v>
      </c>
      <c r="AM14" s="15">
        <f t="shared" si="19"/>
        <v>5.4</v>
      </c>
      <c r="AN14" s="13" t="str">
        <f t="shared" si="20"/>
        <v>D</v>
      </c>
      <c r="AO14" s="14" t="str">
        <f t="shared" si="21"/>
        <v>1,0</v>
      </c>
      <c r="AP14" s="10">
        <v>7.1</v>
      </c>
      <c r="AQ14" s="11">
        <v>8</v>
      </c>
      <c r="AR14" s="15">
        <f t="shared" si="22"/>
        <v>7.64</v>
      </c>
      <c r="AS14" s="13" t="str">
        <f t="shared" si="23"/>
        <v>B</v>
      </c>
      <c r="AT14" s="14" t="str">
        <f t="shared" si="24"/>
        <v>3,0</v>
      </c>
      <c r="AU14" s="10">
        <v>6.9</v>
      </c>
      <c r="AV14" s="11">
        <v>7</v>
      </c>
      <c r="AW14" s="15">
        <f t="shared" si="25"/>
        <v>6.960000000000001</v>
      </c>
      <c r="AX14" s="13" t="str">
        <f t="shared" si="26"/>
        <v>C</v>
      </c>
      <c r="AY14" s="14" t="str">
        <f t="shared" si="27"/>
        <v>2,0</v>
      </c>
    </row>
    <row r="15" spans="1:51" ht="18" customHeight="1">
      <c r="A15" s="6">
        <v>9</v>
      </c>
      <c r="B15" s="31" t="s">
        <v>75</v>
      </c>
      <c r="C15" s="33" t="s">
        <v>101</v>
      </c>
      <c r="D15" s="23" t="s">
        <v>102</v>
      </c>
      <c r="E15" s="35" t="s">
        <v>122</v>
      </c>
      <c r="F15" s="16">
        <f>(P15*$L$6)/3</f>
        <v>3</v>
      </c>
      <c r="G15" s="138">
        <v>8</v>
      </c>
      <c r="H15" s="139">
        <v>5</v>
      </c>
      <c r="I15" s="15">
        <f t="shared" si="5"/>
        <v>6.2</v>
      </c>
      <c r="J15" s="13" t="str">
        <f t="shared" si="6"/>
        <v>C</v>
      </c>
      <c r="K15" s="14" t="str">
        <f t="shared" si="7"/>
        <v>2,0</v>
      </c>
      <c r="L15" s="10">
        <v>7.4</v>
      </c>
      <c r="M15" s="97">
        <v>7</v>
      </c>
      <c r="N15" s="15">
        <f t="shared" si="28"/>
        <v>7.16</v>
      </c>
      <c r="O15" s="13" t="str">
        <f t="shared" si="29"/>
        <v>B</v>
      </c>
      <c r="P15" s="14" t="str">
        <f t="shared" si="8"/>
        <v>3,0</v>
      </c>
      <c r="Q15" s="138">
        <v>7</v>
      </c>
      <c r="R15" s="139">
        <v>7</v>
      </c>
      <c r="S15" s="15">
        <f t="shared" si="30"/>
        <v>7</v>
      </c>
      <c r="T15" s="13" t="str">
        <f t="shared" si="31"/>
        <v>B</v>
      </c>
      <c r="U15" s="14" t="str">
        <f t="shared" si="9"/>
        <v>3,0</v>
      </c>
      <c r="V15" s="138">
        <v>7.3</v>
      </c>
      <c r="W15" s="139">
        <v>9</v>
      </c>
      <c r="X15" s="15">
        <f t="shared" si="10"/>
        <v>8.32</v>
      </c>
      <c r="Y15" s="13" t="str">
        <f t="shared" si="11"/>
        <v>B</v>
      </c>
      <c r="Z15" s="14" t="str">
        <f t="shared" si="12"/>
        <v>3,0</v>
      </c>
      <c r="AA15" s="131">
        <v>7.4</v>
      </c>
      <c r="AB15" s="132">
        <v>7</v>
      </c>
      <c r="AC15" s="15">
        <f t="shared" si="13"/>
        <v>7.16</v>
      </c>
      <c r="AD15" s="13" t="str">
        <f t="shared" si="14"/>
        <v>B</v>
      </c>
      <c r="AE15" s="14" t="str">
        <f t="shared" si="15"/>
        <v>3,0</v>
      </c>
      <c r="AF15" s="138">
        <v>8.3</v>
      </c>
      <c r="AG15" s="139">
        <v>7</v>
      </c>
      <c r="AH15" s="15">
        <f t="shared" si="16"/>
        <v>7.5200000000000005</v>
      </c>
      <c r="AI15" s="13" t="str">
        <f t="shared" si="17"/>
        <v>B</v>
      </c>
      <c r="AJ15" s="14" t="str">
        <f t="shared" si="18"/>
        <v>3,0</v>
      </c>
      <c r="AK15" s="138">
        <v>7</v>
      </c>
      <c r="AL15" s="139">
        <v>8</v>
      </c>
      <c r="AM15" s="15">
        <f t="shared" si="19"/>
        <v>7.6</v>
      </c>
      <c r="AN15" s="13" t="str">
        <f t="shared" si="20"/>
        <v>B</v>
      </c>
      <c r="AO15" s="14" t="str">
        <f t="shared" si="21"/>
        <v>3,0</v>
      </c>
      <c r="AP15" s="125">
        <v>8.7</v>
      </c>
      <c r="AQ15" s="126">
        <v>6</v>
      </c>
      <c r="AR15" s="15">
        <f t="shared" si="22"/>
        <v>7.08</v>
      </c>
      <c r="AS15" s="13" t="str">
        <f t="shared" si="23"/>
        <v>B</v>
      </c>
      <c r="AT15" s="14" t="str">
        <f t="shared" si="24"/>
        <v>3,0</v>
      </c>
      <c r="AU15" s="138">
        <v>7.3</v>
      </c>
      <c r="AV15" s="139">
        <v>9</v>
      </c>
      <c r="AW15" s="15">
        <f t="shared" si="25"/>
        <v>8.32</v>
      </c>
      <c r="AX15" s="13" t="str">
        <f t="shared" si="26"/>
        <v>B</v>
      </c>
      <c r="AY15" s="14" t="str">
        <f t="shared" si="27"/>
        <v>3,0</v>
      </c>
    </row>
    <row r="16" spans="1:51" ht="18" customHeight="1">
      <c r="A16" s="6">
        <v>10</v>
      </c>
      <c r="B16" s="31" t="s">
        <v>76</v>
      </c>
      <c r="C16" s="33" t="s">
        <v>103</v>
      </c>
      <c r="D16" s="23" t="s">
        <v>104</v>
      </c>
      <c r="E16" s="35" t="s">
        <v>123</v>
      </c>
      <c r="F16" s="16">
        <f t="shared" si="4"/>
        <v>2.6363636363636362</v>
      </c>
      <c r="G16" s="10">
        <v>7.6</v>
      </c>
      <c r="H16" s="11">
        <v>7</v>
      </c>
      <c r="I16" s="15">
        <f t="shared" si="5"/>
        <v>7.24</v>
      </c>
      <c r="J16" s="13" t="str">
        <f t="shared" si="6"/>
        <v>B</v>
      </c>
      <c r="K16" s="14" t="str">
        <f t="shared" si="7"/>
        <v>3,0</v>
      </c>
      <c r="L16" s="10">
        <v>7.4</v>
      </c>
      <c r="M16" s="97">
        <v>7</v>
      </c>
      <c r="N16" s="15">
        <f t="shared" si="28"/>
        <v>7.16</v>
      </c>
      <c r="O16" s="13" t="str">
        <f t="shared" si="29"/>
        <v>B</v>
      </c>
      <c r="P16" s="14" t="str">
        <f t="shared" si="8"/>
        <v>3,0</v>
      </c>
      <c r="Q16" s="10">
        <v>8.2</v>
      </c>
      <c r="R16" s="11">
        <v>8</v>
      </c>
      <c r="S16" s="15">
        <f t="shared" si="30"/>
        <v>8.08</v>
      </c>
      <c r="T16" s="13" t="str">
        <f t="shared" si="31"/>
        <v>B</v>
      </c>
      <c r="U16" s="14" t="str">
        <f t="shared" si="9"/>
        <v>3,0</v>
      </c>
      <c r="V16" s="10">
        <v>7.4</v>
      </c>
      <c r="W16" s="11">
        <v>8</v>
      </c>
      <c r="X16" s="15">
        <f t="shared" si="10"/>
        <v>7.76</v>
      </c>
      <c r="Y16" s="13" t="str">
        <f t="shared" si="11"/>
        <v>B</v>
      </c>
      <c r="Z16" s="14" t="str">
        <f t="shared" si="12"/>
        <v>3,0</v>
      </c>
      <c r="AA16" s="130">
        <v>8</v>
      </c>
      <c r="AB16" s="11">
        <v>8</v>
      </c>
      <c r="AC16" s="15">
        <f t="shared" si="13"/>
        <v>8</v>
      </c>
      <c r="AD16" s="13" t="str">
        <f t="shared" si="14"/>
        <v>B</v>
      </c>
      <c r="AE16" s="14" t="str">
        <f t="shared" si="15"/>
        <v>3,0</v>
      </c>
      <c r="AF16" s="10">
        <v>8.4</v>
      </c>
      <c r="AG16" s="11">
        <v>8</v>
      </c>
      <c r="AH16" s="15">
        <f t="shared" si="16"/>
        <v>8.16</v>
      </c>
      <c r="AI16" s="13" t="str">
        <f t="shared" si="17"/>
        <v>B</v>
      </c>
      <c r="AJ16" s="14" t="str">
        <f t="shared" si="18"/>
        <v>3,0</v>
      </c>
      <c r="AK16" s="10">
        <v>6.2</v>
      </c>
      <c r="AL16" s="11">
        <v>6</v>
      </c>
      <c r="AM16" s="15">
        <f t="shared" si="19"/>
        <v>6.08</v>
      </c>
      <c r="AN16" s="13" t="str">
        <f t="shared" si="20"/>
        <v>C</v>
      </c>
      <c r="AO16" s="14" t="str">
        <f t="shared" si="21"/>
        <v>2,0</v>
      </c>
      <c r="AP16" s="10">
        <v>7.7</v>
      </c>
      <c r="AQ16" s="11">
        <v>6</v>
      </c>
      <c r="AR16" s="15">
        <f t="shared" si="22"/>
        <v>6.68</v>
      </c>
      <c r="AS16" s="13" t="str">
        <f t="shared" si="23"/>
        <v>C</v>
      </c>
      <c r="AT16" s="14" t="str">
        <f t="shared" si="24"/>
        <v>2,0</v>
      </c>
      <c r="AU16" s="10">
        <v>6.6</v>
      </c>
      <c r="AV16" s="11">
        <v>5</v>
      </c>
      <c r="AW16" s="15">
        <f t="shared" si="25"/>
        <v>5.640000000000001</v>
      </c>
      <c r="AX16" s="13" t="str">
        <f t="shared" si="26"/>
        <v>C</v>
      </c>
      <c r="AY16" s="14" t="str">
        <f t="shared" si="27"/>
        <v>2,0</v>
      </c>
    </row>
    <row r="17" spans="1:51" ht="15.75">
      <c r="A17" s="6">
        <v>11</v>
      </c>
      <c r="B17" s="31" t="s">
        <v>77</v>
      </c>
      <c r="C17" s="33" t="s">
        <v>105</v>
      </c>
      <c r="D17" s="23" t="s">
        <v>104</v>
      </c>
      <c r="E17" s="35" t="s">
        <v>124</v>
      </c>
      <c r="F17" s="16">
        <f t="shared" si="4"/>
        <v>3.4545454545454546</v>
      </c>
      <c r="G17" s="10">
        <v>7.6</v>
      </c>
      <c r="H17" s="123">
        <v>9</v>
      </c>
      <c r="I17" s="15">
        <f t="shared" si="5"/>
        <v>8.44</v>
      </c>
      <c r="J17" s="13" t="str">
        <f t="shared" si="6"/>
        <v>B</v>
      </c>
      <c r="K17" s="14" t="str">
        <f t="shared" si="7"/>
        <v>3,0</v>
      </c>
      <c r="L17" s="43">
        <v>8.2</v>
      </c>
      <c r="M17" s="98">
        <v>9</v>
      </c>
      <c r="N17" s="15">
        <f t="shared" si="28"/>
        <v>8.68</v>
      </c>
      <c r="O17" s="13" t="str">
        <f t="shared" si="29"/>
        <v>A</v>
      </c>
      <c r="P17" s="14" t="str">
        <f t="shared" si="8"/>
        <v>4,0</v>
      </c>
      <c r="Q17" s="41">
        <v>9</v>
      </c>
      <c r="R17" s="123">
        <v>8</v>
      </c>
      <c r="S17" s="15">
        <f t="shared" si="30"/>
        <v>8.4</v>
      </c>
      <c r="T17" s="13" t="str">
        <f t="shared" si="31"/>
        <v>B</v>
      </c>
      <c r="U17" s="14" t="str">
        <f t="shared" si="9"/>
        <v>3,0</v>
      </c>
      <c r="V17" s="41">
        <v>7.8</v>
      </c>
      <c r="W17" s="123">
        <v>7</v>
      </c>
      <c r="X17" s="15">
        <f t="shared" si="10"/>
        <v>7.32</v>
      </c>
      <c r="Y17" s="13" t="str">
        <f t="shared" si="11"/>
        <v>B</v>
      </c>
      <c r="Z17" s="14" t="str">
        <f t="shared" si="12"/>
        <v>3,0</v>
      </c>
      <c r="AA17" s="129">
        <v>9</v>
      </c>
      <c r="AB17" s="123">
        <v>9</v>
      </c>
      <c r="AC17" s="15">
        <f t="shared" si="13"/>
        <v>9</v>
      </c>
      <c r="AD17" s="13" t="str">
        <f t="shared" si="14"/>
        <v>A</v>
      </c>
      <c r="AE17" s="14" t="str">
        <f t="shared" si="15"/>
        <v>4,0</v>
      </c>
      <c r="AF17" s="41">
        <v>9</v>
      </c>
      <c r="AG17" s="123">
        <v>8</v>
      </c>
      <c r="AH17" s="15">
        <f t="shared" si="16"/>
        <v>8.4</v>
      </c>
      <c r="AI17" s="13" t="str">
        <f t="shared" si="17"/>
        <v>B</v>
      </c>
      <c r="AJ17" s="14" t="str">
        <f t="shared" si="18"/>
        <v>3,0</v>
      </c>
      <c r="AK17" s="41">
        <v>7.8</v>
      </c>
      <c r="AL17" s="123">
        <v>9</v>
      </c>
      <c r="AM17" s="15">
        <f t="shared" si="19"/>
        <v>8.52</v>
      </c>
      <c r="AN17" s="13" t="str">
        <f t="shared" si="20"/>
        <v>A</v>
      </c>
      <c r="AO17" s="14" t="str">
        <f t="shared" si="21"/>
        <v>4,0</v>
      </c>
      <c r="AP17" s="43">
        <v>8.7</v>
      </c>
      <c r="AQ17" s="123">
        <v>8</v>
      </c>
      <c r="AR17" s="15">
        <f t="shared" si="22"/>
        <v>8.28</v>
      </c>
      <c r="AS17" s="13" t="str">
        <f t="shared" si="23"/>
        <v>B</v>
      </c>
      <c r="AT17" s="14" t="str">
        <f t="shared" si="24"/>
        <v>3,0</v>
      </c>
      <c r="AU17" s="41">
        <v>8.1</v>
      </c>
      <c r="AV17" s="123">
        <v>9</v>
      </c>
      <c r="AW17" s="15">
        <f t="shared" si="25"/>
        <v>8.64</v>
      </c>
      <c r="AX17" s="13" t="str">
        <f t="shared" si="26"/>
        <v>A</v>
      </c>
      <c r="AY17" s="14" t="str">
        <f t="shared" si="27"/>
        <v>4,0</v>
      </c>
    </row>
    <row r="18" spans="1:51" ht="15.75">
      <c r="A18" s="6">
        <v>12</v>
      </c>
      <c r="B18" s="31" t="s">
        <v>78</v>
      </c>
      <c r="C18" s="33" t="s">
        <v>106</v>
      </c>
      <c r="D18" s="23" t="s">
        <v>107</v>
      </c>
      <c r="E18" s="35" t="s">
        <v>14</v>
      </c>
      <c r="F18" s="16">
        <f t="shared" si="4"/>
        <v>2.227272727272727</v>
      </c>
      <c r="G18" s="43">
        <v>7.6</v>
      </c>
      <c r="H18" s="123">
        <v>7</v>
      </c>
      <c r="I18" s="15">
        <f t="shared" si="5"/>
        <v>7.24</v>
      </c>
      <c r="J18" s="13" t="str">
        <f t="shared" si="6"/>
        <v>B</v>
      </c>
      <c r="K18" s="14" t="str">
        <f t="shared" si="7"/>
        <v>3,0</v>
      </c>
      <c r="L18" s="43">
        <v>7.6</v>
      </c>
      <c r="M18" s="98">
        <v>6</v>
      </c>
      <c r="N18" s="15">
        <f t="shared" si="28"/>
        <v>6.64</v>
      </c>
      <c r="O18" s="13" t="str">
        <f t="shared" si="29"/>
        <v>C</v>
      </c>
      <c r="P18" s="14" t="str">
        <f t="shared" si="8"/>
        <v>2,0</v>
      </c>
      <c r="Q18" s="41">
        <v>6.8</v>
      </c>
      <c r="R18" s="123">
        <v>7</v>
      </c>
      <c r="S18" s="15">
        <f t="shared" si="30"/>
        <v>6.92</v>
      </c>
      <c r="T18" s="13" t="str">
        <f t="shared" si="31"/>
        <v>C</v>
      </c>
      <c r="U18" s="14" t="str">
        <f t="shared" si="9"/>
        <v>2,0</v>
      </c>
      <c r="V18" s="41">
        <v>6</v>
      </c>
      <c r="W18" s="123">
        <v>9</v>
      </c>
      <c r="X18" s="15">
        <f t="shared" si="10"/>
        <v>7.8</v>
      </c>
      <c r="Y18" s="13" t="str">
        <f t="shared" si="11"/>
        <v>B</v>
      </c>
      <c r="Z18" s="14" t="str">
        <f t="shared" si="12"/>
        <v>3,0</v>
      </c>
      <c r="AA18" s="43">
        <v>6.6</v>
      </c>
      <c r="AB18" s="123">
        <v>6</v>
      </c>
      <c r="AC18" s="15">
        <f t="shared" si="13"/>
        <v>6.24</v>
      </c>
      <c r="AD18" s="13" t="str">
        <f t="shared" si="14"/>
        <v>C</v>
      </c>
      <c r="AE18" s="14" t="str">
        <f t="shared" si="15"/>
        <v>2,0</v>
      </c>
      <c r="AF18" s="41">
        <v>7.3</v>
      </c>
      <c r="AG18" s="123">
        <v>7</v>
      </c>
      <c r="AH18" s="15">
        <f t="shared" si="16"/>
        <v>7.12</v>
      </c>
      <c r="AI18" s="13" t="str">
        <f t="shared" si="17"/>
        <v>B</v>
      </c>
      <c r="AJ18" s="14" t="str">
        <f t="shared" si="18"/>
        <v>3,0</v>
      </c>
      <c r="AK18" s="41">
        <v>5.8</v>
      </c>
      <c r="AL18" s="123">
        <v>5</v>
      </c>
      <c r="AM18" s="15">
        <f t="shared" si="19"/>
        <v>5.32</v>
      </c>
      <c r="AN18" s="13" t="str">
        <f t="shared" si="20"/>
        <v>D</v>
      </c>
      <c r="AO18" s="14" t="str">
        <f t="shared" si="21"/>
        <v>1,0</v>
      </c>
      <c r="AP18" s="43">
        <v>6.1</v>
      </c>
      <c r="AQ18" s="123">
        <v>6</v>
      </c>
      <c r="AR18" s="15">
        <f t="shared" si="22"/>
        <v>6.039999999999999</v>
      </c>
      <c r="AS18" s="13" t="str">
        <f t="shared" si="23"/>
        <v>C</v>
      </c>
      <c r="AT18" s="14" t="str">
        <f t="shared" si="24"/>
        <v>2,0</v>
      </c>
      <c r="AU18" s="41">
        <v>6.3</v>
      </c>
      <c r="AV18" s="123">
        <v>7</v>
      </c>
      <c r="AW18" s="15">
        <f t="shared" si="25"/>
        <v>6.720000000000001</v>
      </c>
      <c r="AX18" s="13" t="str">
        <f t="shared" si="26"/>
        <v>C</v>
      </c>
      <c r="AY18" s="14" t="str">
        <f t="shared" si="27"/>
        <v>2,0</v>
      </c>
    </row>
    <row r="19" spans="1:51" ht="15.75">
      <c r="A19" s="6">
        <v>13</v>
      </c>
      <c r="B19" s="31" t="s">
        <v>79</v>
      </c>
      <c r="C19" s="33" t="s">
        <v>108</v>
      </c>
      <c r="D19" s="23" t="s">
        <v>109</v>
      </c>
      <c r="E19" s="35" t="s">
        <v>125</v>
      </c>
      <c r="F19" s="16">
        <f>(P19*$L$6)/3</f>
        <v>3</v>
      </c>
      <c r="G19" s="149">
        <v>7.6</v>
      </c>
      <c r="H19" s="150">
        <v>5</v>
      </c>
      <c r="I19" s="15">
        <f t="shared" si="5"/>
        <v>6.04</v>
      </c>
      <c r="J19" s="13" t="str">
        <f t="shared" si="6"/>
        <v>C</v>
      </c>
      <c r="K19" s="14" t="str">
        <f t="shared" si="7"/>
        <v>2,0</v>
      </c>
      <c r="L19" s="43">
        <v>7</v>
      </c>
      <c r="M19" s="98">
        <v>8</v>
      </c>
      <c r="N19" s="15">
        <f t="shared" si="28"/>
        <v>7.6</v>
      </c>
      <c r="O19" s="13" t="str">
        <f t="shared" si="29"/>
        <v>B</v>
      </c>
      <c r="P19" s="14" t="str">
        <f t="shared" si="8"/>
        <v>3,0</v>
      </c>
      <c r="Q19" s="149">
        <v>6</v>
      </c>
      <c r="R19" s="149">
        <v>7</v>
      </c>
      <c r="S19" s="15">
        <f t="shared" si="30"/>
        <v>6.6000000000000005</v>
      </c>
      <c r="T19" s="13" t="str">
        <f t="shared" si="31"/>
        <v>C</v>
      </c>
      <c r="U19" s="14" t="str">
        <f t="shared" si="9"/>
        <v>2,0</v>
      </c>
      <c r="V19" s="151">
        <v>7.3</v>
      </c>
      <c r="W19" s="152">
        <v>8</v>
      </c>
      <c r="X19" s="15">
        <f t="shared" si="10"/>
        <v>7.72</v>
      </c>
      <c r="Y19" s="13" t="str">
        <f t="shared" si="11"/>
        <v>B</v>
      </c>
      <c r="Z19" s="14" t="str">
        <f t="shared" si="12"/>
        <v>3,0</v>
      </c>
      <c r="AA19" s="137">
        <v>7</v>
      </c>
      <c r="AB19" s="137">
        <v>7</v>
      </c>
      <c r="AC19" s="15">
        <f t="shared" si="13"/>
        <v>7</v>
      </c>
      <c r="AD19" s="13" t="str">
        <f t="shared" si="14"/>
        <v>B</v>
      </c>
      <c r="AE19" s="14" t="str">
        <f t="shared" si="15"/>
        <v>3,0</v>
      </c>
      <c r="AF19" s="149">
        <v>8</v>
      </c>
      <c r="AG19" s="150">
        <v>7</v>
      </c>
      <c r="AH19" s="15">
        <f t="shared" si="16"/>
        <v>7.4</v>
      </c>
      <c r="AI19" s="13" t="str">
        <f t="shared" si="17"/>
        <v>B</v>
      </c>
      <c r="AJ19" s="14" t="str">
        <f t="shared" si="18"/>
        <v>3,0</v>
      </c>
      <c r="AK19" s="149">
        <v>6.4</v>
      </c>
      <c r="AL19" s="150">
        <v>8</v>
      </c>
      <c r="AM19" s="15">
        <f t="shared" si="19"/>
        <v>7.36</v>
      </c>
      <c r="AN19" s="13" t="str">
        <f t="shared" si="20"/>
        <v>B</v>
      </c>
      <c r="AO19" s="14" t="str">
        <f t="shared" si="21"/>
        <v>3,0</v>
      </c>
      <c r="AP19" s="127">
        <v>8.4</v>
      </c>
      <c r="AQ19" s="128">
        <v>5</v>
      </c>
      <c r="AR19" s="15">
        <f t="shared" si="22"/>
        <v>6.36</v>
      </c>
      <c r="AS19" s="13" t="str">
        <f t="shared" si="23"/>
        <v>C</v>
      </c>
      <c r="AT19" s="14" t="str">
        <f t="shared" si="24"/>
        <v>2,0</v>
      </c>
      <c r="AU19" s="149">
        <v>6.7</v>
      </c>
      <c r="AV19" s="150">
        <v>9</v>
      </c>
      <c r="AW19" s="15">
        <f t="shared" si="25"/>
        <v>8.08</v>
      </c>
      <c r="AX19" s="13" t="str">
        <f t="shared" si="26"/>
        <v>B</v>
      </c>
      <c r="AY19" s="14" t="str">
        <f t="shared" si="27"/>
        <v>3,0</v>
      </c>
    </row>
    <row r="20" spans="1:51" ht="15.75">
      <c r="A20" s="6">
        <v>14</v>
      </c>
      <c r="B20" s="31" t="s">
        <v>80</v>
      </c>
      <c r="C20" s="33" t="s">
        <v>110</v>
      </c>
      <c r="D20" s="23" t="s">
        <v>111</v>
      </c>
      <c r="E20" s="35" t="s">
        <v>126</v>
      </c>
      <c r="F20" s="16">
        <f t="shared" si="4"/>
        <v>2.272727272727273</v>
      </c>
      <c r="G20" s="41">
        <v>7.6</v>
      </c>
      <c r="H20" s="123">
        <v>6</v>
      </c>
      <c r="I20" s="15">
        <f t="shared" si="5"/>
        <v>6.64</v>
      </c>
      <c r="J20" s="13" t="str">
        <f t="shared" si="6"/>
        <v>C</v>
      </c>
      <c r="K20" s="14" t="str">
        <f t="shared" si="7"/>
        <v>2,0</v>
      </c>
      <c r="L20" s="43">
        <v>7.4</v>
      </c>
      <c r="M20" s="98">
        <v>7</v>
      </c>
      <c r="N20" s="15">
        <f t="shared" si="28"/>
        <v>7.16</v>
      </c>
      <c r="O20" s="13" t="str">
        <f t="shared" si="29"/>
        <v>B</v>
      </c>
      <c r="P20" s="14" t="str">
        <f t="shared" si="8"/>
        <v>3,0</v>
      </c>
      <c r="Q20" s="43">
        <v>7.2</v>
      </c>
      <c r="R20" s="123">
        <v>8</v>
      </c>
      <c r="S20" s="15">
        <f t="shared" si="30"/>
        <v>7.68</v>
      </c>
      <c r="T20" s="13" t="str">
        <f t="shared" si="31"/>
        <v>B</v>
      </c>
      <c r="U20" s="14" t="str">
        <f t="shared" si="9"/>
        <v>3,0</v>
      </c>
      <c r="V20" s="41">
        <v>6</v>
      </c>
      <c r="W20" s="123">
        <v>7</v>
      </c>
      <c r="X20" s="15">
        <f t="shared" si="10"/>
        <v>6.6000000000000005</v>
      </c>
      <c r="Y20" s="13" t="str">
        <f t="shared" si="11"/>
        <v>C</v>
      </c>
      <c r="Z20" s="14" t="str">
        <f t="shared" si="12"/>
        <v>2,0</v>
      </c>
      <c r="AA20" s="43">
        <v>6.6</v>
      </c>
      <c r="AB20" s="123">
        <v>6</v>
      </c>
      <c r="AC20" s="15">
        <f t="shared" si="13"/>
        <v>6.24</v>
      </c>
      <c r="AD20" s="13" t="str">
        <f t="shared" si="14"/>
        <v>C</v>
      </c>
      <c r="AE20" s="14" t="str">
        <f t="shared" si="15"/>
        <v>2,0</v>
      </c>
      <c r="AF20" s="43">
        <v>7.6</v>
      </c>
      <c r="AG20" s="98">
        <v>8</v>
      </c>
      <c r="AH20" s="15">
        <f t="shared" si="16"/>
        <v>7.84</v>
      </c>
      <c r="AI20" s="13" t="str">
        <f t="shared" si="17"/>
        <v>B</v>
      </c>
      <c r="AJ20" s="14" t="str">
        <f t="shared" si="18"/>
        <v>3,0</v>
      </c>
      <c r="AK20" s="43">
        <v>5</v>
      </c>
      <c r="AL20" s="98">
        <v>5</v>
      </c>
      <c r="AM20" s="15">
        <f t="shared" si="19"/>
        <v>5</v>
      </c>
      <c r="AN20" s="13" t="str">
        <f t="shared" si="20"/>
        <v>D</v>
      </c>
      <c r="AO20" s="14" t="str">
        <f t="shared" si="21"/>
        <v>1,0</v>
      </c>
      <c r="AP20" s="43">
        <v>6.3</v>
      </c>
      <c r="AQ20" s="98">
        <v>7</v>
      </c>
      <c r="AR20" s="15">
        <f t="shared" si="22"/>
        <v>6.720000000000001</v>
      </c>
      <c r="AS20" s="13" t="str">
        <f t="shared" si="23"/>
        <v>C</v>
      </c>
      <c r="AT20" s="14" t="str">
        <f t="shared" si="24"/>
        <v>2,0</v>
      </c>
      <c r="AU20" s="43">
        <v>5.4</v>
      </c>
      <c r="AV20" s="98">
        <v>7</v>
      </c>
      <c r="AW20" s="15">
        <f t="shared" si="25"/>
        <v>6.36</v>
      </c>
      <c r="AX20" s="13" t="str">
        <f t="shared" si="26"/>
        <v>C</v>
      </c>
      <c r="AY20" s="14" t="str">
        <f t="shared" si="27"/>
        <v>2,0</v>
      </c>
    </row>
    <row r="21" spans="1:51" ht="15.75">
      <c r="A21" s="6">
        <v>15</v>
      </c>
      <c r="B21" s="31" t="s">
        <v>81</v>
      </c>
      <c r="C21" s="33" t="s">
        <v>112</v>
      </c>
      <c r="D21" s="23" t="s">
        <v>113</v>
      </c>
      <c r="E21" s="35" t="s">
        <v>127</v>
      </c>
      <c r="F21" s="16">
        <f t="shared" si="4"/>
        <v>3.090909090909091</v>
      </c>
      <c r="G21" s="41">
        <v>7.6</v>
      </c>
      <c r="H21" s="123">
        <v>7</v>
      </c>
      <c r="I21" s="15">
        <f t="shared" si="5"/>
        <v>7.24</v>
      </c>
      <c r="J21" s="13" t="str">
        <f t="shared" si="6"/>
        <v>B</v>
      </c>
      <c r="K21" s="14" t="str">
        <f t="shared" si="7"/>
        <v>3,0</v>
      </c>
      <c r="L21" s="43">
        <v>8.8</v>
      </c>
      <c r="M21" s="98">
        <v>8</v>
      </c>
      <c r="N21" s="15">
        <f t="shared" si="28"/>
        <v>8.32</v>
      </c>
      <c r="O21" s="13" t="str">
        <f t="shared" si="29"/>
        <v>B</v>
      </c>
      <c r="P21" s="14" t="str">
        <f t="shared" si="8"/>
        <v>3,0</v>
      </c>
      <c r="Q21" s="43">
        <v>8.6</v>
      </c>
      <c r="R21" s="123">
        <v>8</v>
      </c>
      <c r="S21" s="15">
        <f t="shared" si="30"/>
        <v>8.24</v>
      </c>
      <c r="T21" s="13" t="str">
        <f t="shared" si="31"/>
        <v>B</v>
      </c>
      <c r="U21" s="14" t="str">
        <f t="shared" si="9"/>
        <v>3,0</v>
      </c>
      <c r="V21" s="41">
        <v>7.8</v>
      </c>
      <c r="W21" s="123">
        <v>9</v>
      </c>
      <c r="X21" s="15">
        <f t="shared" si="10"/>
        <v>8.52</v>
      </c>
      <c r="Y21" s="13" t="str">
        <f t="shared" si="11"/>
        <v>A</v>
      </c>
      <c r="Z21" s="14" t="str">
        <f t="shared" si="12"/>
        <v>4,0</v>
      </c>
      <c r="AA21" s="43">
        <v>8.6</v>
      </c>
      <c r="AB21" s="123">
        <v>8</v>
      </c>
      <c r="AC21" s="15">
        <f t="shared" si="13"/>
        <v>8.24</v>
      </c>
      <c r="AD21" s="13" t="str">
        <f t="shared" si="14"/>
        <v>B</v>
      </c>
      <c r="AE21" s="14" t="str">
        <f t="shared" si="15"/>
        <v>3,0</v>
      </c>
      <c r="AF21" s="43">
        <v>8.7</v>
      </c>
      <c r="AG21" s="98">
        <v>8</v>
      </c>
      <c r="AH21" s="15">
        <f t="shared" si="16"/>
        <v>8.28</v>
      </c>
      <c r="AI21" s="13" t="str">
        <f t="shared" si="17"/>
        <v>B</v>
      </c>
      <c r="AJ21" s="14" t="str">
        <f t="shared" si="18"/>
        <v>3,0</v>
      </c>
      <c r="AK21" s="43">
        <v>6.4</v>
      </c>
      <c r="AL21" s="98">
        <v>9</v>
      </c>
      <c r="AM21" s="15">
        <f t="shared" si="19"/>
        <v>7.96</v>
      </c>
      <c r="AN21" s="13" t="str">
        <f t="shared" si="20"/>
        <v>B</v>
      </c>
      <c r="AO21" s="14" t="str">
        <f t="shared" si="21"/>
        <v>3,0</v>
      </c>
      <c r="AP21" s="43">
        <v>7.7</v>
      </c>
      <c r="AQ21" s="98">
        <v>7</v>
      </c>
      <c r="AR21" s="15">
        <f t="shared" si="22"/>
        <v>7.28</v>
      </c>
      <c r="AS21" s="13" t="str">
        <f t="shared" si="23"/>
        <v>B</v>
      </c>
      <c r="AT21" s="14" t="str">
        <f t="shared" si="24"/>
        <v>3,0</v>
      </c>
      <c r="AU21" s="43">
        <v>7.3</v>
      </c>
      <c r="AV21" s="98">
        <v>7</v>
      </c>
      <c r="AW21" s="15">
        <f t="shared" si="25"/>
        <v>7.12</v>
      </c>
      <c r="AX21" s="13" t="str">
        <f t="shared" si="26"/>
        <v>B</v>
      </c>
      <c r="AY21" s="14" t="str">
        <f t="shared" si="27"/>
        <v>3,0</v>
      </c>
    </row>
    <row r="22" spans="1:51" ht="15.75">
      <c r="A22" s="6">
        <v>16</v>
      </c>
      <c r="B22" s="31" t="s">
        <v>82</v>
      </c>
      <c r="C22" s="33" t="s">
        <v>446</v>
      </c>
      <c r="D22" s="23" t="s">
        <v>114</v>
      </c>
      <c r="E22" s="35" t="s">
        <v>128</v>
      </c>
      <c r="F22" s="16">
        <f t="shared" si="4"/>
        <v>3.227272727272727</v>
      </c>
      <c r="G22" s="41">
        <v>8.7</v>
      </c>
      <c r="H22" s="123">
        <v>7</v>
      </c>
      <c r="I22" s="15">
        <f t="shared" si="5"/>
        <v>7.68</v>
      </c>
      <c r="J22" s="13" t="str">
        <f t="shared" si="6"/>
        <v>B</v>
      </c>
      <c r="K22" s="14" t="str">
        <f t="shared" si="7"/>
        <v>3,0</v>
      </c>
      <c r="L22" s="43">
        <v>8.4</v>
      </c>
      <c r="M22" s="98">
        <v>7</v>
      </c>
      <c r="N22" s="15">
        <f t="shared" si="28"/>
        <v>7.5600000000000005</v>
      </c>
      <c r="O22" s="13" t="str">
        <f t="shared" si="29"/>
        <v>B</v>
      </c>
      <c r="P22" s="14" t="str">
        <f t="shared" si="8"/>
        <v>3,0</v>
      </c>
      <c r="Q22" s="43">
        <v>9.4</v>
      </c>
      <c r="R22" s="123">
        <v>8</v>
      </c>
      <c r="S22" s="15">
        <f t="shared" si="30"/>
        <v>8.56</v>
      </c>
      <c r="T22" s="13" t="str">
        <f t="shared" si="31"/>
        <v>A</v>
      </c>
      <c r="U22" s="14" t="str">
        <f t="shared" si="9"/>
        <v>4,0</v>
      </c>
      <c r="V22" s="41">
        <v>8</v>
      </c>
      <c r="W22" s="123">
        <v>9</v>
      </c>
      <c r="X22" s="15">
        <f t="shared" si="10"/>
        <v>8.6</v>
      </c>
      <c r="Y22" s="13" t="str">
        <f t="shared" si="11"/>
        <v>A</v>
      </c>
      <c r="Z22" s="14" t="str">
        <f t="shared" si="12"/>
        <v>4,0</v>
      </c>
      <c r="AA22" s="129">
        <v>8</v>
      </c>
      <c r="AB22" s="123">
        <v>8</v>
      </c>
      <c r="AC22" s="15">
        <f t="shared" si="13"/>
        <v>8</v>
      </c>
      <c r="AD22" s="13" t="str">
        <f t="shared" si="14"/>
        <v>B</v>
      </c>
      <c r="AE22" s="14" t="str">
        <f t="shared" si="15"/>
        <v>3,0</v>
      </c>
      <c r="AF22" s="43">
        <v>9</v>
      </c>
      <c r="AG22" s="98">
        <v>8</v>
      </c>
      <c r="AH22" s="15">
        <f t="shared" si="16"/>
        <v>8.4</v>
      </c>
      <c r="AI22" s="13" t="str">
        <f t="shared" si="17"/>
        <v>B</v>
      </c>
      <c r="AJ22" s="14" t="str">
        <f t="shared" si="18"/>
        <v>3,0</v>
      </c>
      <c r="AK22" s="43">
        <v>7.4</v>
      </c>
      <c r="AL22" s="98">
        <v>5</v>
      </c>
      <c r="AM22" s="15">
        <f t="shared" si="19"/>
        <v>5.960000000000001</v>
      </c>
      <c r="AN22" s="13" t="str">
        <f t="shared" si="20"/>
        <v>C</v>
      </c>
      <c r="AO22" s="14" t="str">
        <f t="shared" si="21"/>
        <v>2,0</v>
      </c>
      <c r="AP22" s="43">
        <v>8.7</v>
      </c>
      <c r="AQ22" s="98">
        <v>9</v>
      </c>
      <c r="AR22" s="15">
        <f t="shared" si="22"/>
        <v>8.879999999999999</v>
      </c>
      <c r="AS22" s="13" t="str">
        <f t="shared" si="23"/>
        <v>A</v>
      </c>
      <c r="AT22" s="14" t="str">
        <f t="shared" si="24"/>
        <v>4,0</v>
      </c>
      <c r="AU22" s="43">
        <v>7.9</v>
      </c>
      <c r="AV22" s="98">
        <v>7</v>
      </c>
      <c r="AW22" s="15">
        <f t="shared" si="25"/>
        <v>7.36</v>
      </c>
      <c r="AX22" s="13" t="str">
        <f t="shared" si="26"/>
        <v>B</v>
      </c>
      <c r="AY22" s="14" t="str">
        <f t="shared" si="27"/>
        <v>3,0</v>
      </c>
    </row>
    <row r="23" spans="1:51" ht="15.75">
      <c r="A23" s="6">
        <v>17</v>
      </c>
      <c r="B23" s="31" t="s">
        <v>83</v>
      </c>
      <c r="C23" s="34" t="s">
        <v>115</v>
      </c>
      <c r="D23" s="96" t="s">
        <v>116</v>
      </c>
      <c r="E23" s="39" t="s">
        <v>129</v>
      </c>
      <c r="F23" s="16">
        <f>(K23*$G$6+P23*$L$6+U23*$Q$6+Z23*$V$6+AE23*$AA$6+AJ23*$AF$6+AO23*$AK$6+AT23*$AP$6)/19</f>
        <v>3.789473684210526</v>
      </c>
      <c r="G23" s="43">
        <v>10</v>
      </c>
      <c r="H23" s="123">
        <v>7</v>
      </c>
      <c r="I23" s="15">
        <f t="shared" si="5"/>
        <v>8.2</v>
      </c>
      <c r="J23" s="13" t="str">
        <f t="shared" si="6"/>
        <v>B</v>
      </c>
      <c r="K23" s="14" t="str">
        <f t="shared" si="7"/>
        <v>3,0</v>
      </c>
      <c r="L23" s="129">
        <v>9</v>
      </c>
      <c r="M23" s="98">
        <v>9</v>
      </c>
      <c r="N23" s="15">
        <f t="shared" si="28"/>
        <v>9</v>
      </c>
      <c r="O23" s="13" t="str">
        <f t="shared" si="29"/>
        <v>A</v>
      </c>
      <c r="P23" s="14" t="str">
        <f t="shared" si="8"/>
        <v>4,0</v>
      </c>
      <c r="Q23" s="43">
        <v>9.6</v>
      </c>
      <c r="R23" s="123">
        <v>9</v>
      </c>
      <c r="S23" s="15">
        <f t="shared" si="30"/>
        <v>9.239999999999998</v>
      </c>
      <c r="T23" s="13" t="str">
        <f t="shared" si="31"/>
        <v>A</v>
      </c>
      <c r="U23" s="14" t="str">
        <f t="shared" si="9"/>
        <v>4,0</v>
      </c>
      <c r="V23" s="41">
        <v>8.8</v>
      </c>
      <c r="W23" s="123">
        <v>9</v>
      </c>
      <c r="X23" s="15">
        <f t="shared" si="10"/>
        <v>8.92</v>
      </c>
      <c r="Y23" s="13" t="str">
        <f t="shared" si="11"/>
        <v>A</v>
      </c>
      <c r="Z23" s="14" t="str">
        <f t="shared" si="12"/>
        <v>4,0</v>
      </c>
      <c r="AA23" s="129">
        <v>9</v>
      </c>
      <c r="AB23" s="123">
        <v>9</v>
      </c>
      <c r="AC23" s="15">
        <f t="shared" si="13"/>
        <v>9</v>
      </c>
      <c r="AD23" s="13" t="str">
        <f t="shared" si="14"/>
        <v>A</v>
      </c>
      <c r="AE23" s="14" t="str">
        <f t="shared" si="15"/>
        <v>4,0</v>
      </c>
      <c r="AF23" s="43">
        <v>9.1</v>
      </c>
      <c r="AG23" s="98">
        <v>9</v>
      </c>
      <c r="AH23" s="15">
        <f t="shared" si="16"/>
        <v>9.04</v>
      </c>
      <c r="AI23" s="13" t="str">
        <f t="shared" si="17"/>
        <v>A</v>
      </c>
      <c r="AJ23" s="14" t="str">
        <f t="shared" si="18"/>
        <v>4,0</v>
      </c>
      <c r="AK23" s="43">
        <v>8.4</v>
      </c>
      <c r="AL23" s="98">
        <v>8</v>
      </c>
      <c r="AM23" s="15">
        <f t="shared" si="19"/>
        <v>8.16</v>
      </c>
      <c r="AN23" s="13" t="str">
        <f t="shared" si="20"/>
        <v>B</v>
      </c>
      <c r="AO23" s="14" t="str">
        <f t="shared" si="21"/>
        <v>3,0</v>
      </c>
      <c r="AP23" s="129">
        <v>9</v>
      </c>
      <c r="AQ23" s="98">
        <v>9</v>
      </c>
      <c r="AR23" s="15">
        <f t="shared" si="22"/>
        <v>9</v>
      </c>
      <c r="AS23" s="13" t="str">
        <f t="shared" si="23"/>
        <v>A</v>
      </c>
      <c r="AT23" s="14" t="str">
        <f t="shared" si="24"/>
        <v>4,0</v>
      </c>
      <c r="AU23" s="149">
        <v>8.1</v>
      </c>
      <c r="AV23" s="150">
        <v>9</v>
      </c>
      <c r="AW23" s="15">
        <f t="shared" si="25"/>
        <v>8.64</v>
      </c>
      <c r="AX23" s="13" t="str">
        <f t="shared" si="26"/>
        <v>A</v>
      </c>
      <c r="AY23" s="14" t="str">
        <f t="shared" si="27"/>
        <v>4,0</v>
      </c>
    </row>
    <row r="24" spans="1:51" ht="15.75">
      <c r="A24" s="6">
        <v>18</v>
      </c>
      <c r="B24" s="31" t="s">
        <v>84</v>
      </c>
      <c r="C24" s="33" t="s">
        <v>117</v>
      </c>
      <c r="D24" s="23" t="s">
        <v>118</v>
      </c>
      <c r="E24" s="35" t="s">
        <v>122</v>
      </c>
      <c r="F24" s="16">
        <f>(P24*$L$6)/3</f>
        <v>3</v>
      </c>
      <c r="G24" s="149">
        <v>8.6</v>
      </c>
      <c r="H24" s="150">
        <v>6</v>
      </c>
      <c r="I24" s="15">
        <f t="shared" si="5"/>
        <v>7.039999999999999</v>
      </c>
      <c r="J24" s="13" t="str">
        <f t="shared" si="6"/>
        <v>B</v>
      </c>
      <c r="K24" s="14" t="str">
        <f t="shared" si="7"/>
        <v>3,0</v>
      </c>
      <c r="L24" s="43">
        <v>7.7</v>
      </c>
      <c r="M24" s="98">
        <v>8</v>
      </c>
      <c r="N24" s="15">
        <f>M24*0.6+L24*0.4</f>
        <v>7.88</v>
      </c>
      <c r="O24" s="13" t="str">
        <f t="shared" si="29"/>
        <v>B</v>
      </c>
      <c r="P24" s="14" t="str">
        <f t="shared" si="8"/>
        <v>3,0</v>
      </c>
      <c r="Q24" s="149">
        <v>7</v>
      </c>
      <c r="R24" s="149">
        <v>7</v>
      </c>
      <c r="S24" s="15">
        <f t="shared" si="30"/>
        <v>7</v>
      </c>
      <c r="T24" s="13" t="str">
        <f t="shared" si="31"/>
        <v>B</v>
      </c>
      <c r="U24" s="14" t="str">
        <f t="shared" si="9"/>
        <v>3,0</v>
      </c>
      <c r="V24" s="151">
        <v>7.3</v>
      </c>
      <c r="W24" s="152">
        <v>8</v>
      </c>
      <c r="X24" s="15">
        <f t="shared" si="10"/>
        <v>7.72</v>
      </c>
      <c r="Y24" s="13" t="str">
        <f t="shared" si="11"/>
        <v>B</v>
      </c>
      <c r="Z24" s="14" t="str">
        <f t="shared" si="12"/>
        <v>3,0</v>
      </c>
      <c r="AA24" s="137">
        <v>7.8</v>
      </c>
      <c r="AB24" s="137">
        <v>8</v>
      </c>
      <c r="AC24" s="15">
        <f t="shared" si="13"/>
        <v>7.92</v>
      </c>
      <c r="AD24" s="13" t="str">
        <f t="shared" si="14"/>
        <v>B</v>
      </c>
      <c r="AE24" s="14" t="str">
        <f t="shared" si="15"/>
        <v>3,0</v>
      </c>
      <c r="AF24" s="149">
        <v>8</v>
      </c>
      <c r="AG24" s="150">
        <v>8</v>
      </c>
      <c r="AH24" s="15">
        <f t="shared" si="16"/>
        <v>8</v>
      </c>
      <c r="AI24" s="13" t="str">
        <f t="shared" si="17"/>
        <v>B</v>
      </c>
      <c r="AJ24" s="14" t="str">
        <f t="shared" si="18"/>
        <v>3,0</v>
      </c>
      <c r="AK24" s="149">
        <v>6</v>
      </c>
      <c r="AL24" s="150">
        <v>7</v>
      </c>
      <c r="AM24" s="15">
        <f t="shared" si="19"/>
        <v>6.6000000000000005</v>
      </c>
      <c r="AN24" s="13" t="str">
        <f t="shared" si="20"/>
        <v>C</v>
      </c>
      <c r="AO24" s="14" t="str">
        <f t="shared" si="21"/>
        <v>2,0</v>
      </c>
      <c r="AP24" s="127">
        <v>8.7</v>
      </c>
      <c r="AQ24" s="128">
        <v>7</v>
      </c>
      <c r="AR24" s="15">
        <f t="shared" si="22"/>
        <v>7.68</v>
      </c>
      <c r="AS24" s="13" t="str">
        <f t="shared" si="23"/>
        <v>B</v>
      </c>
      <c r="AT24" s="14" t="str">
        <f t="shared" si="24"/>
        <v>3,0</v>
      </c>
      <c r="AU24" s="149">
        <v>7.1</v>
      </c>
      <c r="AV24" s="150">
        <v>8</v>
      </c>
      <c r="AW24" s="15">
        <f t="shared" si="25"/>
        <v>7.64</v>
      </c>
      <c r="AX24" s="13" t="str">
        <f t="shared" si="26"/>
        <v>B</v>
      </c>
      <c r="AY24" s="14" t="str">
        <f t="shared" si="27"/>
        <v>3,0</v>
      </c>
    </row>
    <row r="25" spans="1:51" ht="15.75">
      <c r="A25" s="6">
        <v>19</v>
      </c>
      <c r="B25" s="31" t="s">
        <v>85</v>
      </c>
      <c r="C25" s="33" t="s">
        <v>120</v>
      </c>
      <c r="D25" s="23" t="s">
        <v>119</v>
      </c>
      <c r="E25" s="35" t="s">
        <v>46</v>
      </c>
      <c r="F25" s="16">
        <f t="shared" si="4"/>
        <v>2.4545454545454546</v>
      </c>
      <c r="G25" s="43">
        <v>8.3</v>
      </c>
      <c r="H25" s="123">
        <v>5</v>
      </c>
      <c r="I25" s="15">
        <f t="shared" si="5"/>
        <v>6.32</v>
      </c>
      <c r="J25" s="13" t="str">
        <f t="shared" si="6"/>
        <v>C</v>
      </c>
      <c r="K25" s="14" t="str">
        <f t="shared" si="7"/>
        <v>2,0</v>
      </c>
      <c r="L25" s="43">
        <v>7.6</v>
      </c>
      <c r="M25" s="98">
        <v>8</v>
      </c>
      <c r="N25" s="15">
        <f t="shared" si="28"/>
        <v>7.84</v>
      </c>
      <c r="O25" s="13" t="str">
        <f t="shared" si="29"/>
        <v>B</v>
      </c>
      <c r="P25" s="14" t="str">
        <f t="shared" si="8"/>
        <v>3,0</v>
      </c>
      <c r="Q25" s="41">
        <v>8.4</v>
      </c>
      <c r="R25" s="123">
        <v>8</v>
      </c>
      <c r="S25" s="15">
        <f t="shared" si="30"/>
        <v>8.16</v>
      </c>
      <c r="T25" s="13" t="str">
        <f t="shared" si="31"/>
        <v>B</v>
      </c>
      <c r="U25" s="14" t="str">
        <f t="shared" si="9"/>
        <v>3,0</v>
      </c>
      <c r="V25" s="41">
        <v>6.8</v>
      </c>
      <c r="W25" s="123">
        <v>7</v>
      </c>
      <c r="X25" s="15">
        <f t="shared" si="10"/>
        <v>6.92</v>
      </c>
      <c r="Y25" s="13" t="str">
        <f t="shared" si="11"/>
        <v>C</v>
      </c>
      <c r="Z25" s="14" t="str">
        <f t="shared" si="12"/>
        <v>2,0</v>
      </c>
      <c r="AA25" s="43">
        <v>7.2</v>
      </c>
      <c r="AB25" s="123">
        <v>7</v>
      </c>
      <c r="AC25" s="15">
        <f t="shared" si="13"/>
        <v>7.08</v>
      </c>
      <c r="AD25" s="13" t="str">
        <f t="shared" si="14"/>
        <v>B</v>
      </c>
      <c r="AE25" s="14" t="str">
        <f t="shared" si="15"/>
        <v>3,0</v>
      </c>
      <c r="AF25" s="41">
        <v>6.9</v>
      </c>
      <c r="AG25" s="123">
        <v>7</v>
      </c>
      <c r="AH25" s="15">
        <f t="shared" si="16"/>
        <v>6.960000000000001</v>
      </c>
      <c r="AI25" s="13" t="str">
        <f t="shared" si="17"/>
        <v>C</v>
      </c>
      <c r="AJ25" s="14" t="str">
        <f t="shared" si="18"/>
        <v>2,0</v>
      </c>
      <c r="AK25" s="43">
        <v>5</v>
      </c>
      <c r="AL25" s="123">
        <v>8</v>
      </c>
      <c r="AM25" s="15">
        <f t="shared" si="19"/>
        <v>6.8</v>
      </c>
      <c r="AN25" s="13" t="str">
        <f t="shared" si="20"/>
        <v>C</v>
      </c>
      <c r="AO25" s="14" t="str">
        <f t="shared" si="21"/>
        <v>2,0</v>
      </c>
      <c r="AP25" s="41">
        <v>6.4</v>
      </c>
      <c r="AQ25" s="123">
        <v>7</v>
      </c>
      <c r="AR25" s="15">
        <f t="shared" si="22"/>
        <v>6.760000000000001</v>
      </c>
      <c r="AS25" s="13" t="str">
        <f t="shared" si="23"/>
        <v>C</v>
      </c>
      <c r="AT25" s="14" t="str">
        <f t="shared" si="24"/>
        <v>2,0</v>
      </c>
      <c r="AU25" s="41">
        <v>7.4</v>
      </c>
      <c r="AV25" s="123">
        <v>8</v>
      </c>
      <c r="AW25" s="15">
        <f t="shared" si="25"/>
        <v>7.76</v>
      </c>
      <c r="AX25" s="13" t="str">
        <f t="shared" si="26"/>
        <v>B</v>
      </c>
      <c r="AY25" s="14" t="str">
        <f t="shared" si="27"/>
        <v>3,0</v>
      </c>
    </row>
    <row r="26" spans="7:51" ht="15.7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31" spans="2:3" ht="12.75">
      <c r="B31" s="142"/>
      <c r="C31" s="2" t="s">
        <v>488</v>
      </c>
    </row>
    <row r="37" ht="12.75">
      <c r="G37" s="2" t="s">
        <v>483</v>
      </c>
    </row>
  </sheetData>
  <sheetProtection/>
  <mergeCells count="25">
    <mergeCell ref="C7:D7"/>
    <mergeCell ref="V5:Z5"/>
    <mergeCell ref="V6:Z6"/>
    <mergeCell ref="L6:P6"/>
    <mergeCell ref="Q6:U6"/>
    <mergeCell ref="AA5:AE5"/>
    <mergeCell ref="AA6:AE6"/>
    <mergeCell ref="A4:F4"/>
    <mergeCell ref="A5:A6"/>
    <mergeCell ref="B5:B6"/>
    <mergeCell ref="E5:E6"/>
    <mergeCell ref="C5:D6"/>
    <mergeCell ref="Q5:U5"/>
    <mergeCell ref="G5:K5"/>
    <mergeCell ref="G6:K6"/>
    <mergeCell ref="AU5:AY5"/>
    <mergeCell ref="AU6:AY6"/>
    <mergeCell ref="G3:H3"/>
    <mergeCell ref="AF6:AJ6"/>
    <mergeCell ref="AP6:AT6"/>
    <mergeCell ref="AF5:AJ5"/>
    <mergeCell ref="L5:P5"/>
    <mergeCell ref="AK5:AO5"/>
    <mergeCell ref="AK6:AO6"/>
    <mergeCell ref="AP5:AT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D1">
      <selection activeCell="E20" sqref="E20:F20"/>
    </sheetView>
  </sheetViews>
  <sheetFormatPr defaultColWidth="9.140625" defaultRowHeight="12.75"/>
  <cols>
    <col min="1" max="1" width="4.7109375" style="2" customWidth="1"/>
    <col min="2" max="3" width="13.7109375" style="2" customWidth="1"/>
    <col min="4" max="4" width="9.28125" style="2" customWidth="1"/>
    <col min="5" max="5" width="12.00390625" style="2" customWidth="1"/>
    <col min="6" max="6" width="9.7109375" style="2" customWidth="1"/>
    <col min="7" max="31" width="4.8515625" style="2" customWidth="1"/>
    <col min="32" max="32" width="5.140625" style="2" customWidth="1"/>
    <col min="33" max="36" width="4.8515625" style="2" customWidth="1"/>
    <col min="3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130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9" t="s">
        <v>132</v>
      </c>
      <c r="B3" s="19"/>
      <c r="C3" s="19"/>
      <c r="D3" s="19"/>
      <c r="E3" s="19"/>
      <c r="F3" s="19"/>
      <c r="G3" s="144"/>
      <c r="H3" s="144"/>
      <c r="I3" s="19"/>
      <c r="J3" s="19"/>
      <c r="K3" s="19"/>
    </row>
    <row r="4" spans="1:33" s="3" customFormat="1" ht="21" customHeight="1">
      <c r="A4" s="161" t="s">
        <v>59</v>
      </c>
      <c r="B4" s="161"/>
      <c r="C4" s="161"/>
      <c r="D4" s="161"/>
      <c r="E4" s="161"/>
      <c r="F4" s="161"/>
      <c r="H4" s="4"/>
      <c r="L4" s="4"/>
      <c r="M4" s="4"/>
      <c r="AF4" s="4"/>
      <c r="AG4" s="4"/>
    </row>
    <row r="5" spans="1:3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55</v>
      </c>
      <c r="H5" s="157"/>
      <c r="I5" s="157"/>
      <c r="J5" s="157"/>
      <c r="K5" s="158"/>
      <c r="L5" s="156" t="s">
        <v>52</v>
      </c>
      <c r="M5" s="157"/>
      <c r="N5" s="157"/>
      <c r="O5" s="157"/>
      <c r="P5" s="158"/>
      <c r="Q5" s="156" t="s">
        <v>56</v>
      </c>
      <c r="R5" s="157"/>
      <c r="S5" s="157"/>
      <c r="T5" s="157"/>
      <c r="U5" s="158"/>
      <c r="V5" s="156" t="s">
        <v>57</v>
      </c>
      <c r="W5" s="157"/>
      <c r="X5" s="157"/>
      <c r="Y5" s="157"/>
      <c r="Z5" s="158"/>
      <c r="AA5" s="156" t="s">
        <v>54</v>
      </c>
      <c r="AB5" s="157"/>
      <c r="AC5" s="157"/>
      <c r="AD5" s="157"/>
      <c r="AE5" s="158"/>
      <c r="AF5" s="156" t="s">
        <v>64</v>
      </c>
      <c r="AG5" s="157"/>
      <c r="AH5" s="157"/>
      <c r="AI5" s="157"/>
      <c r="AJ5" s="158"/>
    </row>
    <row r="6" spans="1:36" ht="21.75" customHeight="1">
      <c r="A6" s="163"/>
      <c r="B6" s="163"/>
      <c r="C6" s="166"/>
      <c r="D6" s="167"/>
      <c r="E6" s="163"/>
      <c r="F6" s="7">
        <f>SUM(G6:AJ6)</f>
        <v>23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4</v>
      </c>
      <c r="R6" s="157"/>
      <c r="S6" s="157"/>
      <c r="T6" s="157"/>
      <c r="U6" s="158"/>
      <c r="V6" s="156">
        <v>5</v>
      </c>
      <c r="W6" s="157"/>
      <c r="X6" s="157"/>
      <c r="Y6" s="157"/>
      <c r="Z6" s="158"/>
      <c r="AA6" s="156">
        <v>5</v>
      </c>
      <c r="AB6" s="157"/>
      <c r="AC6" s="157"/>
      <c r="AD6" s="157"/>
      <c r="AE6" s="158"/>
      <c r="AF6" s="156">
        <v>5</v>
      </c>
      <c r="AG6" s="157"/>
      <c r="AH6" s="157"/>
      <c r="AI6" s="157"/>
      <c r="AJ6" s="158"/>
    </row>
    <row r="7" spans="1:3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58" t="s">
        <v>322</v>
      </c>
      <c r="C8" s="59" t="s">
        <v>327</v>
      </c>
      <c r="D8" s="63" t="s">
        <v>149</v>
      </c>
      <c r="E8" s="68" t="s">
        <v>335</v>
      </c>
      <c r="F8" s="16"/>
      <c r="G8" s="10"/>
      <c r="H8" s="11"/>
      <c r="I8" s="15">
        <f>H8*0.6+G8*0.4</f>
        <v>0</v>
      </c>
      <c r="J8" s="13" t="str">
        <f>IF(I8&lt;4,"F",IF(I8&lt;5.5,"D",IF(I8&lt;7,"C",IF(I8&lt;8.5,"B","A"))))</f>
        <v>F</v>
      </c>
      <c r="K8" s="14" t="str">
        <f>IF(J8="A","4,0",IF(J8="B","3,0",IF(J8="C","2,0",IF(J8="D","1,0","0"))))</f>
        <v>0</v>
      </c>
      <c r="L8" s="10"/>
      <c r="M8" s="11"/>
      <c r="N8" s="15">
        <f>M8*0.6+L8*0.4</f>
        <v>0</v>
      </c>
      <c r="O8" s="13" t="str">
        <f>IF(N8&lt;4,"F",IF(N8&lt;5.5,"D",IF(N8&lt;7,"C",IF(N8&lt;8.5,"B","A"))))</f>
        <v>F</v>
      </c>
      <c r="P8" s="14" t="str">
        <f>IF(O8="A","4,0",IF(O8="B","3,0",IF(O8="C","2,0",IF(O8="D","1,0","0"))))</f>
        <v>0</v>
      </c>
      <c r="Q8" s="10"/>
      <c r="R8" s="11"/>
      <c r="S8" s="15">
        <f>R8*0.6+Q8*0.4</f>
        <v>0</v>
      </c>
      <c r="T8" s="13" t="str">
        <f>IF(S8&lt;4,"F",IF(S8&lt;5.5,"D",IF(S8&lt;7,"C",IF(S8&lt;8.5,"B","A"))))</f>
        <v>F</v>
      </c>
      <c r="U8" s="14" t="str">
        <f>IF(T8="A","4,0",IF(T8="B","3,0",IF(T8="C","2,0",IF(T8="D","1,0","0"))))</f>
        <v>0</v>
      </c>
      <c r="V8" s="10"/>
      <c r="W8" s="11"/>
      <c r="X8" s="15">
        <f>W8*0.6+V8*0.4</f>
        <v>0</v>
      </c>
      <c r="Y8" s="13" t="str">
        <f>IF(X8&lt;4,"F",IF(X8&lt;5.5,"D",IF(X8&lt;7,"C",IF(X8&lt;8.5,"B","A"))))</f>
        <v>F</v>
      </c>
      <c r="Z8" s="14" t="str">
        <f>IF(Y8="A","4,0",IF(Y8="B","3,0",IF(Y8="C","2,0",IF(Y8="D","1,0","0"))))</f>
        <v>0</v>
      </c>
      <c r="AA8" s="10"/>
      <c r="AB8" s="11"/>
      <c r="AC8" s="15">
        <f>AB8*0.6+AA8*0.4</f>
        <v>0</v>
      </c>
      <c r="AD8" s="13" t="str">
        <f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11"/>
      <c r="AH8" s="15">
        <f>AG8*0.6+AF8*0.4</f>
        <v>0</v>
      </c>
      <c r="AI8" s="13" t="str">
        <f>IF(AH8&lt;4,"F",IF(AH8&lt;5.5,"D",IF(AH8&lt;7,"C",IF(AH8&lt;8.5,"B","A"))))</f>
        <v>F</v>
      </c>
      <c r="AJ8" s="14" t="str">
        <f>IF(AI8="A","4,0",IF(AI8="B","3,0",IF(AI8="C","2,0",IF(AI8="D","1,0","0"))))</f>
        <v>0</v>
      </c>
    </row>
    <row r="9" spans="1:36" ht="18" customHeight="1">
      <c r="A9" s="6">
        <v>2</v>
      </c>
      <c r="B9" s="58" t="s">
        <v>323</v>
      </c>
      <c r="C9" s="33" t="s">
        <v>328</v>
      </c>
      <c r="D9" s="66" t="s">
        <v>329</v>
      </c>
      <c r="E9" s="35" t="s">
        <v>336</v>
      </c>
      <c r="F9" s="16">
        <f>(K9*$G$6+P9*$L$6+U9*$Q$6+Z9*$V$6+AE9*$AA$6+AJ9*$AF$6)/$F$6</f>
        <v>2.4347826086956523</v>
      </c>
      <c r="G9" s="130">
        <v>9</v>
      </c>
      <c r="H9" s="11">
        <v>8</v>
      </c>
      <c r="I9" s="15">
        <f>H9*0.6+G9*0.4</f>
        <v>8.4</v>
      </c>
      <c r="J9" s="13" t="str">
        <f>IF(I9&lt;4,"F",IF(I9&lt;5.5,"D",IF(I9&lt;7,"C",IF(I9&lt;8.5,"B","A"))))</f>
        <v>B</v>
      </c>
      <c r="K9" s="14" t="str">
        <f>IF(J9="A","4,0",IF(J9="B","3,0",IF(J9="C","2,0",IF(J9="D","1,0","0"))))</f>
        <v>3,0</v>
      </c>
      <c r="L9" s="10">
        <v>10</v>
      </c>
      <c r="M9" s="11">
        <v>8</v>
      </c>
      <c r="N9" s="15">
        <f>M9*0.6+L9*0.4</f>
        <v>8.8</v>
      </c>
      <c r="O9" s="13" t="str">
        <f>IF(N9&lt;4,"F",IF(N9&lt;5.5,"D",IF(N9&lt;7,"C",IF(N9&lt;8.5,"B","A"))))</f>
        <v>A</v>
      </c>
      <c r="P9" s="14" t="str">
        <f>IF(O9="A","4,0",IF(O9="B","3,0",IF(O9="C","2,0",IF(O9="D","1,0","0"))))</f>
        <v>4,0</v>
      </c>
      <c r="Q9" s="10">
        <v>7.6</v>
      </c>
      <c r="R9" s="11">
        <v>8</v>
      </c>
      <c r="S9" s="15">
        <f>R9*0.6+Q9*0.4</f>
        <v>7.84</v>
      </c>
      <c r="T9" s="13" t="str">
        <f>IF(S9&lt;4,"F",IF(S9&lt;5.5,"D",IF(S9&lt;7,"C",IF(S9&lt;8.5,"B","A"))))</f>
        <v>B</v>
      </c>
      <c r="U9" s="14" t="str">
        <f>IF(T9="A","4,0",IF(T9="B","3,0",IF(T9="C","2,0",IF(T9="D","1,0","0"))))</f>
        <v>3,0</v>
      </c>
      <c r="V9" s="10">
        <v>7</v>
      </c>
      <c r="W9" s="11">
        <v>8</v>
      </c>
      <c r="X9" s="15">
        <f>W9*0.6+V9*0.4</f>
        <v>7.6</v>
      </c>
      <c r="Y9" s="13" t="str">
        <f>IF(X9&lt;4,"F",IF(X9&lt;5.5,"D",IF(X9&lt;7,"C",IF(X9&lt;8.5,"B","A"))))</f>
        <v>B</v>
      </c>
      <c r="Z9" s="14" t="str">
        <f>IF(Y9="A","4,0",IF(Y9="B","3,0",IF(Y9="C","2,0",IF(Y9="D","1,0","0"))))</f>
        <v>3,0</v>
      </c>
      <c r="AA9" s="10"/>
      <c r="AB9" s="11"/>
      <c r="AC9" s="15">
        <f>AB9*0.6+AA9*0.4</f>
        <v>0</v>
      </c>
      <c r="AD9" s="13" t="str">
        <f>IF(AC9&lt;4,"F",IF(AC9&lt;5.5,"D",IF(AC9&lt;7,"C",IF(AC9&lt;8.5,"B","A"))))</f>
        <v>F</v>
      </c>
      <c r="AE9" s="14" t="str">
        <f>IF(AD9="A","4,0",IF(AD9="B","3,0",IF(AD9="C","2,0",IF(AD9="D","1,0","0"))))</f>
        <v>0</v>
      </c>
      <c r="AF9" s="10">
        <v>7.8</v>
      </c>
      <c r="AG9" s="11">
        <v>8</v>
      </c>
      <c r="AH9" s="15">
        <f>AG9*0.6+AF9*0.4</f>
        <v>7.92</v>
      </c>
      <c r="AI9" s="13" t="str">
        <f>IF(AH9&lt;4,"F",IF(AH9&lt;5.5,"D",IF(AH9&lt;7,"C",IF(AH9&lt;8.5,"B","A"))))</f>
        <v>B</v>
      </c>
      <c r="AJ9" s="14" t="str">
        <f>IF(AI9="A","4,0",IF(AI9="B","3,0",IF(AI9="C","2,0",IF(AI9="D","1,0","0"))))</f>
        <v>3,0</v>
      </c>
    </row>
    <row r="10" spans="1:36" ht="18" customHeight="1">
      <c r="A10" s="6">
        <v>3</v>
      </c>
      <c r="B10" s="58" t="s">
        <v>324</v>
      </c>
      <c r="C10" s="60" t="s">
        <v>330</v>
      </c>
      <c r="D10" s="64" t="s">
        <v>331</v>
      </c>
      <c r="E10" s="68" t="s">
        <v>43</v>
      </c>
      <c r="F10" s="16"/>
      <c r="G10" s="135">
        <v>8</v>
      </c>
      <c r="H10" s="132">
        <v>8</v>
      </c>
      <c r="I10" s="15">
        <f>H10*0.6+G10*0.4</f>
        <v>8</v>
      </c>
      <c r="J10" s="13" t="str">
        <f>IF(I10&lt;4,"F",IF(I10&lt;5.5,"D",IF(I10&lt;7,"C",IF(I10&lt;8.5,"B","A"))))</f>
        <v>B</v>
      </c>
      <c r="K10" s="14" t="str">
        <f>IF(J10="A","4,0",IF(J10="B","3,0",IF(J10="C","2,0",IF(J10="D","1,0","0"))))</f>
        <v>3,0</v>
      </c>
      <c r="L10" s="131">
        <v>9</v>
      </c>
      <c r="M10" s="132">
        <v>8</v>
      </c>
      <c r="N10" s="15">
        <f>M10*0.6+L10*0.4</f>
        <v>8.4</v>
      </c>
      <c r="O10" s="13" t="str">
        <f>IF(N10&lt;4,"F",IF(N10&lt;5.5,"D",IF(N10&lt;7,"C",IF(N10&lt;8.5,"B","A"))))</f>
        <v>B</v>
      </c>
      <c r="P10" s="14" t="str">
        <f>IF(O10="A","4,0",IF(O10="B","3,0",IF(O10="C","2,0",IF(O10="D","1,0","0"))))</f>
        <v>3,0</v>
      </c>
      <c r="Q10" s="131">
        <v>8</v>
      </c>
      <c r="R10" s="132">
        <v>8</v>
      </c>
      <c r="S10" s="15">
        <f>R10*0.6+Q10*0.4</f>
        <v>8</v>
      </c>
      <c r="T10" s="13" t="str">
        <f>IF(S10&lt;4,"F",IF(S10&lt;5.5,"D",IF(S10&lt;7,"C",IF(S10&lt;8.5,"B","A"))))</f>
        <v>B</v>
      </c>
      <c r="U10" s="14" t="str">
        <f>IF(T10="A","4,0",IF(T10="B","3,0",IF(T10="C","2,0",IF(T10="D","1,0","0"))))</f>
        <v>3,0</v>
      </c>
      <c r="V10" s="131">
        <v>8</v>
      </c>
      <c r="W10" s="132">
        <v>8</v>
      </c>
      <c r="X10" s="15">
        <f>W10*0.6+V10*0.4</f>
        <v>8</v>
      </c>
      <c r="Y10" s="13" t="str">
        <f>IF(X10&lt;4,"F",IF(X10&lt;5.5,"D",IF(X10&lt;7,"C",IF(X10&lt;8.5,"B","A"))))</f>
        <v>B</v>
      </c>
      <c r="Z10" s="14" t="str">
        <f>IF(Y10="A","4,0",IF(Y10="B","3,0",IF(Y10="C","2,0",IF(Y10="D","1,0","0"))))</f>
        <v>3,0</v>
      </c>
      <c r="AA10" s="131">
        <v>8.3</v>
      </c>
      <c r="AB10" s="132">
        <v>8</v>
      </c>
      <c r="AC10" s="15">
        <f>AB10*0.6+AA10*0.4</f>
        <v>8.120000000000001</v>
      </c>
      <c r="AD10" s="13" t="str">
        <f>IF(AC10&lt;4,"F",IF(AC10&lt;5.5,"D",IF(AC10&lt;7,"C",IF(AC10&lt;8.5,"B","A"))))</f>
        <v>B</v>
      </c>
      <c r="AE10" s="14" t="str">
        <f>IF(AD10="A","4,0",IF(AD10="B","3,0",IF(AD10="C","2,0",IF(AD10="D","1,0","0"))))</f>
        <v>3,0</v>
      </c>
      <c r="AF10" s="131">
        <v>8</v>
      </c>
      <c r="AG10" s="132">
        <v>8</v>
      </c>
      <c r="AH10" s="15">
        <f>AG10*0.6+AF10*0.4</f>
        <v>8</v>
      </c>
      <c r="AI10" s="13" t="str">
        <f>IF(AH10&lt;4,"F",IF(AH10&lt;5.5,"D",IF(AH10&lt;7,"C",IF(AH10&lt;8.5,"B","A"))))</f>
        <v>B</v>
      </c>
      <c r="AJ10" s="14" t="str">
        <f>IF(AI10="A","4,0",IF(AI10="B","3,0",IF(AI10="C","2,0",IF(AI10="D","1,0","0"))))</f>
        <v>3,0</v>
      </c>
    </row>
    <row r="11" spans="1:36" ht="18" customHeight="1">
      <c r="A11" s="6">
        <v>4</v>
      </c>
      <c r="B11" s="58" t="s">
        <v>325</v>
      </c>
      <c r="C11" s="61" t="s">
        <v>332</v>
      </c>
      <c r="D11" s="65" t="s">
        <v>210</v>
      </c>
      <c r="E11" s="69" t="s">
        <v>337</v>
      </c>
      <c r="F11" s="16"/>
      <c r="G11" s="10"/>
      <c r="H11" s="11"/>
      <c r="I11" s="15">
        <f>H11*0.6+G11*0.4</f>
        <v>0</v>
      </c>
      <c r="J11" s="13" t="str">
        <f>IF(I11&lt;4,"F",IF(I11&lt;5.5,"D",IF(I11&lt;7,"C",IF(I11&lt;8.5,"B","A"))))</f>
        <v>F</v>
      </c>
      <c r="K11" s="14" t="str">
        <f>IF(J11="A","4,0",IF(J11="B","3,0",IF(J11="C","2,0",IF(J11="D","1,0","0"))))</f>
        <v>0</v>
      </c>
      <c r="L11" s="10"/>
      <c r="M11" s="11"/>
      <c r="N11" s="15">
        <f>M11*0.6+L11*0.4</f>
        <v>0</v>
      </c>
      <c r="O11" s="13" t="str">
        <f>IF(N11&lt;4,"F",IF(N11&lt;5.5,"D",IF(N11&lt;7,"C",IF(N11&lt;8.5,"B","A"))))</f>
        <v>F</v>
      </c>
      <c r="P11" s="14" t="str">
        <f>IF(O11="A","4,0",IF(O11="B","3,0",IF(O11="C","2,0",IF(O11="D","1,0","0"))))</f>
        <v>0</v>
      </c>
      <c r="Q11" s="10"/>
      <c r="R11" s="11"/>
      <c r="S11" s="15">
        <f>R11*0.6+Q11*0.4</f>
        <v>0</v>
      </c>
      <c r="T11" s="13" t="str">
        <f>IF(S11&lt;4,"F",IF(S11&lt;5.5,"D",IF(S11&lt;7,"C",IF(S11&lt;8.5,"B","A"))))</f>
        <v>F</v>
      </c>
      <c r="U11" s="14" t="str">
        <f>IF(T11="A","4,0",IF(T11="B","3,0",IF(T11="C","2,0",IF(T11="D","1,0","0"))))</f>
        <v>0</v>
      </c>
      <c r="V11" s="10"/>
      <c r="W11" s="11"/>
      <c r="X11" s="15">
        <f>W11*0.6+V11*0.4</f>
        <v>0</v>
      </c>
      <c r="Y11" s="13" t="str">
        <f>IF(X11&lt;4,"F",IF(X11&lt;5.5,"D",IF(X11&lt;7,"C",IF(X11&lt;8.5,"B","A"))))</f>
        <v>F</v>
      </c>
      <c r="Z11" s="14" t="str">
        <f>IF(Y11="A","4,0",IF(Y11="B","3,0",IF(Y11="C","2,0",IF(Y11="D","1,0","0"))))</f>
        <v>0</v>
      </c>
      <c r="AA11" s="10"/>
      <c r="AB11" s="11"/>
      <c r="AC11" s="15">
        <f>AB11*0.6+AA11*0.4</f>
        <v>0</v>
      </c>
      <c r="AD11" s="13" t="str">
        <f>IF(AC11&lt;4,"F",IF(AC11&lt;5.5,"D",IF(AC11&lt;7,"C",IF(AC11&lt;8.5,"B","A"))))</f>
        <v>F</v>
      </c>
      <c r="AE11" s="14" t="str">
        <f>IF(AD11="A","4,0",IF(AD11="B","3,0",IF(AD11="C","2,0",IF(AD11="D","1,0","0"))))</f>
        <v>0</v>
      </c>
      <c r="AF11" s="10"/>
      <c r="AG11" s="11"/>
      <c r="AH11" s="15">
        <f>AG11*0.6+AF11*0.4</f>
        <v>0</v>
      </c>
      <c r="AI11" s="13" t="str">
        <f>IF(AH11&lt;4,"F",IF(AH11&lt;5.5,"D",IF(AH11&lt;7,"C",IF(AH11&lt;8.5,"B","A"))))</f>
        <v>F</v>
      </c>
      <c r="AJ11" s="14" t="str">
        <f>IF(AI11="A","4,0",IF(AI11="B","3,0",IF(AI11="C","2,0",IF(AI11="D","1,0","0"))))</f>
        <v>0</v>
      </c>
    </row>
    <row r="12" spans="1:36" ht="18" customHeight="1">
      <c r="A12" s="6">
        <v>5</v>
      </c>
      <c r="B12" s="58" t="s">
        <v>326</v>
      </c>
      <c r="C12" s="62" t="s">
        <v>333</v>
      </c>
      <c r="D12" s="67" t="s">
        <v>334</v>
      </c>
      <c r="E12" s="70" t="s">
        <v>42</v>
      </c>
      <c r="F12" s="16">
        <f>(U12*$Q$6+Z12*$V$6)/9</f>
        <v>1.6666666666666667</v>
      </c>
      <c r="G12" s="135">
        <v>8</v>
      </c>
      <c r="H12" s="132">
        <v>0</v>
      </c>
      <c r="I12" s="15">
        <f>H12*0.6+G12*0.4</f>
        <v>3.2</v>
      </c>
      <c r="J12" s="13" t="str">
        <f>IF(I12&lt;4,"F",IF(I12&lt;5.5,"D",IF(I12&lt;7,"C",IF(I12&lt;8.5,"B","A"))))</f>
        <v>F</v>
      </c>
      <c r="K12" s="14" t="str">
        <f>IF(J12="A","4,0",IF(J12="B","3,0",IF(J12="C","2,0",IF(J12="D","1,0","0"))))</f>
        <v>0</v>
      </c>
      <c r="L12" s="131">
        <v>8</v>
      </c>
      <c r="M12" s="132">
        <v>8</v>
      </c>
      <c r="N12" s="15">
        <f>M12*0.6+L12*0.4</f>
        <v>8</v>
      </c>
      <c r="O12" s="13" t="str">
        <f>IF(N12&lt;4,"F",IF(N12&lt;5.5,"D",IF(N12&lt;7,"C",IF(N12&lt;8.5,"B","A"))))</f>
        <v>B</v>
      </c>
      <c r="P12" s="14" t="str">
        <f>IF(O12="A","4,0",IF(O12="B","3,0",IF(O12="C","2,0",IF(O12="D","1,0","0"))))</f>
        <v>3,0</v>
      </c>
      <c r="Q12" s="10"/>
      <c r="R12" s="11"/>
      <c r="S12" s="15">
        <f>R12*0.6+Q12*0.4</f>
        <v>0</v>
      </c>
      <c r="T12" s="13" t="str">
        <f>IF(S12&lt;4,"F",IF(S12&lt;5.5,"D",IF(S12&lt;7,"C",IF(S12&lt;8.5,"B","A"))))</f>
        <v>F</v>
      </c>
      <c r="U12" s="14" t="str">
        <f>IF(T12="A","4,0",IF(T12="B","3,0",IF(T12="C","2,0",IF(T12="D","1,0","0"))))</f>
        <v>0</v>
      </c>
      <c r="V12" s="10">
        <v>8</v>
      </c>
      <c r="W12" s="11">
        <v>8</v>
      </c>
      <c r="X12" s="15">
        <f>W12*0.6+V12*0.4</f>
        <v>8</v>
      </c>
      <c r="Y12" s="13" t="str">
        <f>IF(X12&lt;4,"F",IF(X12&lt;5.5,"D",IF(X12&lt;7,"C",IF(X12&lt;8.5,"B","A"))))</f>
        <v>B</v>
      </c>
      <c r="Z12" s="14" t="str">
        <f>IF(Y12="A","4,0",IF(Y12="B","3,0",IF(Y12="C","2,0",IF(Y12="D","1,0","0"))))</f>
        <v>3,0</v>
      </c>
      <c r="AA12" s="131">
        <v>7.2</v>
      </c>
      <c r="AB12" s="132">
        <v>8</v>
      </c>
      <c r="AC12" s="15">
        <f>AB12*0.6+AA12*0.4</f>
        <v>7.68</v>
      </c>
      <c r="AD12" s="13" t="str">
        <f>IF(AC12&lt;4,"F",IF(AC12&lt;5.5,"D",IF(AC12&lt;7,"C",IF(AC12&lt;8.5,"B","A"))))</f>
        <v>B</v>
      </c>
      <c r="AE12" s="14" t="str">
        <f>IF(AD12="A","4,0",IF(AD12="B","3,0",IF(AD12="C","2,0",IF(AD12="D","1,0","0"))))</f>
        <v>3,0</v>
      </c>
      <c r="AF12" s="131">
        <v>8.1</v>
      </c>
      <c r="AG12" s="132">
        <v>8</v>
      </c>
      <c r="AH12" s="15">
        <f>AG12*0.6+AF12*0.4</f>
        <v>8.04</v>
      </c>
      <c r="AI12" s="13" t="str">
        <f>IF(AH12&lt;4,"F",IF(AH12&lt;5.5,"D",IF(AH12&lt;7,"C",IF(AH12&lt;8.5,"B","A"))))</f>
        <v>B</v>
      </c>
      <c r="AJ12" s="14" t="str">
        <f>IF(AI12="A","4,0",IF(AI12="B","3,0",IF(AI12="C","2,0",IF(AI12="D","1,0","0"))))</f>
        <v>3,0</v>
      </c>
    </row>
    <row r="13" ht="12.75">
      <c r="Q13" s="17"/>
    </row>
    <row r="14" ht="12.75">
      <c r="Q14" s="18"/>
    </row>
    <row r="20" spans="5:6" ht="12.75">
      <c r="E20" s="147"/>
      <c r="F20" s="2" t="s">
        <v>488</v>
      </c>
    </row>
  </sheetData>
  <sheetProtection/>
  <mergeCells count="18">
    <mergeCell ref="G6:K6"/>
    <mergeCell ref="L6:P6"/>
    <mergeCell ref="Q6:U6"/>
    <mergeCell ref="L5:P5"/>
    <mergeCell ref="G5:K5"/>
    <mergeCell ref="AA6:AE6"/>
    <mergeCell ref="AA5:AE5"/>
    <mergeCell ref="V5:Z5"/>
    <mergeCell ref="V6:Z6"/>
    <mergeCell ref="Q5:U5"/>
    <mergeCell ref="AF5:AJ5"/>
    <mergeCell ref="AF6:AJ6"/>
    <mergeCell ref="A4:F4"/>
    <mergeCell ref="A5:A6"/>
    <mergeCell ref="B5:B6"/>
    <mergeCell ref="E5:E6"/>
    <mergeCell ref="C5:D6"/>
    <mergeCell ref="C7:D7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5"/>
  <sheetViews>
    <sheetView zoomScalePageLayoutView="0" workbookViewId="0" topLeftCell="G1">
      <selection activeCell="AG20" sqref="AG20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0.00390625" style="2" customWidth="1"/>
    <col min="4" max="4" width="9.421875" style="2" customWidth="1"/>
    <col min="5" max="5" width="12.00390625" style="2" customWidth="1"/>
    <col min="6" max="6" width="11.140625" style="2" customWidth="1"/>
    <col min="7" max="46" width="4.8515625" style="2" customWidth="1"/>
    <col min="4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406</v>
      </c>
      <c r="B4" s="161"/>
      <c r="C4" s="161"/>
      <c r="D4" s="161"/>
      <c r="E4" s="161"/>
      <c r="F4" s="161"/>
    </row>
    <row r="5" spans="1:4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67</v>
      </c>
      <c r="H5" s="157"/>
      <c r="I5" s="157"/>
      <c r="J5" s="157"/>
      <c r="K5" s="158"/>
      <c r="L5" s="156" t="s">
        <v>459</v>
      </c>
      <c r="M5" s="157"/>
      <c r="N5" s="157"/>
      <c r="O5" s="157"/>
      <c r="P5" s="158"/>
      <c r="Q5" s="156" t="s">
        <v>460</v>
      </c>
      <c r="R5" s="157"/>
      <c r="S5" s="157"/>
      <c r="T5" s="157"/>
      <c r="U5" s="158"/>
      <c r="V5" s="156" t="s">
        <v>461</v>
      </c>
      <c r="W5" s="157"/>
      <c r="X5" s="157"/>
      <c r="Y5" s="157"/>
      <c r="Z5" s="158"/>
      <c r="AA5" s="156" t="s">
        <v>462</v>
      </c>
      <c r="AB5" s="157"/>
      <c r="AC5" s="157"/>
      <c r="AD5" s="157"/>
      <c r="AE5" s="158"/>
      <c r="AF5" s="156" t="s">
        <v>463</v>
      </c>
      <c r="AG5" s="157"/>
      <c r="AH5" s="157"/>
      <c r="AI5" s="157"/>
      <c r="AJ5" s="158"/>
      <c r="AK5" s="156" t="s">
        <v>465</v>
      </c>
      <c r="AL5" s="157"/>
      <c r="AM5" s="157"/>
      <c r="AN5" s="157"/>
      <c r="AO5" s="158"/>
      <c r="AP5" s="156" t="s">
        <v>52</v>
      </c>
      <c r="AQ5" s="157"/>
      <c r="AR5" s="157"/>
      <c r="AS5" s="157"/>
      <c r="AT5" s="158"/>
    </row>
    <row r="6" spans="1:46" ht="21.75" customHeight="1">
      <c r="A6" s="163"/>
      <c r="B6" s="163"/>
      <c r="C6" s="166"/>
      <c r="D6" s="167"/>
      <c r="E6" s="163"/>
      <c r="F6" s="7">
        <f>SUM(G6:AT6)</f>
        <v>18</v>
      </c>
      <c r="G6" s="156">
        <v>3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3</v>
      </c>
      <c r="AB6" s="157"/>
      <c r="AC6" s="157"/>
      <c r="AD6" s="157"/>
      <c r="AE6" s="158"/>
      <c r="AF6" s="156">
        <v>2</v>
      </c>
      <c r="AG6" s="157"/>
      <c r="AH6" s="157"/>
      <c r="AI6" s="157"/>
      <c r="AJ6" s="158"/>
      <c r="AK6" s="156">
        <v>2</v>
      </c>
      <c r="AL6" s="157"/>
      <c r="AM6" s="157"/>
      <c r="AN6" s="157"/>
      <c r="AO6" s="158"/>
      <c r="AP6" s="156">
        <v>2</v>
      </c>
      <c r="AQ6" s="157"/>
      <c r="AR6" s="157"/>
      <c r="AS6" s="157"/>
      <c r="AT6" s="158"/>
    </row>
    <row r="7" spans="1:4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</row>
    <row r="8" spans="1:46" ht="18" customHeight="1">
      <c r="A8" s="6">
        <v>1</v>
      </c>
      <c r="B8" s="31" t="s">
        <v>338</v>
      </c>
      <c r="C8" s="71" t="s">
        <v>343</v>
      </c>
      <c r="D8" s="74" t="s">
        <v>144</v>
      </c>
      <c r="E8" s="75" t="s">
        <v>348</v>
      </c>
      <c r="F8" s="16">
        <f>(K8*$G$6+P8*$L$6+U8*$Q$6+Z8*$V$6+AE8*$AA$6+AJ8*$AF$6+AO8*$AK$6+AT8*$AP$6)/$F$6</f>
        <v>1.2222222222222223</v>
      </c>
      <c r="G8" s="10">
        <v>7.2</v>
      </c>
      <c r="H8" s="11">
        <v>6</v>
      </c>
      <c r="I8" s="15">
        <f>H8*0.6+G8*0.4</f>
        <v>6.48</v>
      </c>
      <c r="J8" s="13" t="str">
        <f>IF(I8&lt;4,"F",IF(I8&lt;5.5,"D",IF(I8&lt;7,"C",IF(I8&lt;8.5,"B","A"))))</f>
        <v>C</v>
      </c>
      <c r="K8" s="14" t="str">
        <f>IF(J8="A","4,0",IF(J8="B","3,0",IF(J8="C","2,0",IF(J8="D","1,0","0"))))</f>
        <v>2,0</v>
      </c>
      <c r="L8" s="10">
        <v>7.8</v>
      </c>
      <c r="M8" s="11">
        <v>7</v>
      </c>
      <c r="N8" s="15">
        <f>M8*0.6+L8*0.4</f>
        <v>7.32</v>
      </c>
      <c r="O8" s="13" t="str">
        <f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7.2</v>
      </c>
      <c r="R8" s="11">
        <v>8</v>
      </c>
      <c r="S8" s="15">
        <f>R8*0.6+Q8*0.4</f>
        <v>7.68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0">
        <v>6.8</v>
      </c>
      <c r="W8" s="11">
        <v>6</v>
      </c>
      <c r="X8" s="15">
        <f>W8*0.6+V8*0.4</f>
        <v>6.32</v>
      </c>
      <c r="Y8" s="13" t="str">
        <f>IF(X8&lt;4,"F",IF(X8&lt;5.5,"D",IF(X8&lt;7,"C",IF(X8&lt;8.5,"B","A"))))</f>
        <v>C</v>
      </c>
      <c r="Z8" s="14" t="str">
        <f>IF(Y8="A","4,0",IF(Y8="B","3,0",IF(Y8="C","2,0",IF(Y8="D","1,0","0"))))</f>
        <v>2,0</v>
      </c>
      <c r="AA8" s="130">
        <v>7</v>
      </c>
      <c r="AB8" s="11"/>
      <c r="AC8" s="15">
        <f>AB8*0.6+AA8*0.4</f>
        <v>2.8000000000000003</v>
      </c>
      <c r="AD8" s="13" t="str">
        <f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11"/>
      <c r="AH8" s="15">
        <f>AG8*0.6+AF8*0.4</f>
        <v>0</v>
      </c>
      <c r="AI8" s="13" t="str">
        <f>IF(AH8&lt;4,"F",IF(AH8&lt;5.5,"D",IF(AH8&lt;7,"C",IF(AH8&lt;8.5,"B","A"))))</f>
        <v>F</v>
      </c>
      <c r="AJ8" s="14" t="str">
        <f>IF(AI8="A","4,0",IF(AI8="B","3,0",IF(AI8="C","2,0",IF(AI8="D","1,0","0"))))</f>
        <v>0</v>
      </c>
      <c r="AK8" s="10"/>
      <c r="AL8" s="11"/>
      <c r="AM8" s="15">
        <f>AL8*0.6+AK8*0.4</f>
        <v>0</v>
      </c>
      <c r="AN8" s="13" t="str">
        <f>IF(AM8&lt;4,"F",IF(AM8&lt;5.5,"D",IF(AM8&lt;7,"C",IF(AM8&lt;8.5,"B","A"))))</f>
        <v>F</v>
      </c>
      <c r="AO8" s="14" t="str">
        <f>IF(AN8="A","4,0",IF(AN8="B","3,0",IF(AN8="C","2,0",IF(AN8="D","1,0","0"))))</f>
        <v>0</v>
      </c>
      <c r="AP8" s="10"/>
      <c r="AQ8" s="11"/>
      <c r="AR8" s="15">
        <f>AQ8*0.6+AP8*0.4</f>
        <v>0</v>
      </c>
      <c r="AS8" s="13" t="str">
        <f>IF(AR8&lt;4,"F",IF(AR8&lt;5.5,"D",IF(AR8&lt;7,"C",IF(AR8&lt;8.5,"B","A"))))</f>
        <v>F</v>
      </c>
      <c r="AT8" s="14" t="str">
        <f>IF(AS8="A","4,0",IF(AS8="B","3,0",IF(AS8="C","2,0",IF(AS8="D","1,0","0"))))</f>
        <v>0</v>
      </c>
    </row>
    <row r="9" spans="1:46" ht="18" customHeight="1">
      <c r="A9" s="6">
        <v>2</v>
      </c>
      <c r="B9" s="31" t="s">
        <v>339</v>
      </c>
      <c r="C9" s="25" t="s">
        <v>332</v>
      </c>
      <c r="D9" s="45" t="s">
        <v>87</v>
      </c>
      <c r="E9" s="48" t="s">
        <v>349</v>
      </c>
      <c r="F9" s="16">
        <f>(K9*$G$6+P9*$L$6+U9*$Q$6+Z9*$V$6+AE9*$AA$6+AJ9*$AF$6+AO9*$AK$6+AT9*$AP$6)/$F$6</f>
        <v>0.3888888888888889</v>
      </c>
      <c r="G9" s="130">
        <v>8</v>
      </c>
      <c r="H9" s="11">
        <v>2</v>
      </c>
      <c r="I9" s="15">
        <f>H9*0.6+G9*0.4</f>
        <v>4.4</v>
      </c>
      <c r="J9" s="13" t="str">
        <f>IF(I9&lt;4,"F",IF(I9&lt;5.5,"D",IF(I9&lt;7,"C",IF(I9&lt;8.5,"B","A"))))</f>
        <v>D</v>
      </c>
      <c r="K9" s="14" t="str">
        <f>IF(J9="A","4,0",IF(J9="B","3,0",IF(J9="C","2,0",IF(J9="D","1,0","0"))))</f>
        <v>1,0</v>
      </c>
      <c r="L9" s="10">
        <v>8.6</v>
      </c>
      <c r="M9" s="11"/>
      <c r="N9" s="15">
        <f>M9*0.6+L9*0.4</f>
        <v>3.44</v>
      </c>
      <c r="O9" s="13" t="str">
        <f>IF(N9&lt;4,"F",IF(N9&lt;5.5,"D",IF(N9&lt;7,"C",IF(N9&lt;8.5,"B","A"))))</f>
        <v>F</v>
      </c>
      <c r="P9" s="14" t="str">
        <f>IF(O9="A","4,0",IF(O9="B","3,0",IF(O9="C","2,0",IF(O9="D","1,0","0"))))</f>
        <v>0</v>
      </c>
      <c r="Q9" s="130">
        <v>8</v>
      </c>
      <c r="R9" s="11"/>
      <c r="S9" s="15">
        <f>R9*0.6+Q9*0.4</f>
        <v>3.2</v>
      </c>
      <c r="T9" s="13" t="str">
        <f>IF(S9&lt;4,"F",IF(S9&lt;5.5,"D",IF(S9&lt;7,"C",IF(S9&lt;8.5,"B","A"))))</f>
        <v>F</v>
      </c>
      <c r="U9" s="14" t="str">
        <f>IF(T9="A","4,0",IF(T9="B","3,0",IF(T9="C","2,0",IF(T9="D","1,0","0"))))</f>
        <v>0</v>
      </c>
      <c r="V9" s="10">
        <v>7.8</v>
      </c>
      <c r="W9" s="11">
        <v>5</v>
      </c>
      <c r="X9" s="15">
        <f>W9*0.6+V9*0.4</f>
        <v>6.12</v>
      </c>
      <c r="Y9" s="13" t="str">
        <f>IF(X9&lt;4,"F",IF(X9&lt;5.5,"D",IF(X9&lt;7,"C",IF(X9&lt;8.5,"B","A"))))</f>
        <v>C</v>
      </c>
      <c r="Z9" s="14" t="str">
        <f>IF(Y9="A","4,0",IF(Y9="B","3,0",IF(Y9="C","2,0",IF(Y9="D","1,0","0"))))</f>
        <v>2,0</v>
      </c>
      <c r="AA9" s="10">
        <v>6.4</v>
      </c>
      <c r="AB9" s="11"/>
      <c r="AC9" s="15">
        <f>AB9*0.6+AA9*0.4</f>
        <v>2.5600000000000005</v>
      </c>
      <c r="AD9" s="13" t="str">
        <f>IF(AC9&lt;4,"F",IF(AC9&lt;5.5,"D",IF(AC9&lt;7,"C",IF(AC9&lt;8.5,"B","A"))))</f>
        <v>F</v>
      </c>
      <c r="AE9" s="14" t="str">
        <f>IF(AD9="A","4,0",IF(AD9="B","3,0",IF(AD9="C","2,0",IF(AD9="D","1,0","0"))))</f>
        <v>0</v>
      </c>
      <c r="AF9" s="10"/>
      <c r="AG9" s="11"/>
      <c r="AH9" s="15">
        <f>AG9*0.6+AF9*0.4</f>
        <v>0</v>
      </c>
      <c r="AI9" s="13" t="str">
        <f>IF(AH9&lt;4,"F",IF(AH9&lt;5.5,"D",IF(AH9&lt;7,"C",IF(AH9&lt;8.5,"B","A"))))</f>
        <v>F</v>
      </c>
      <c r="AJ9" s="14" t="str">
        <f>IF(AI9="A","4,0",IF(AI9="B","3,0",IF(AI9="C","2,0",IF(AI9="D","1,0","0"))))</f>
        <v>0</v>
      </c>
      <c r="AK9" s="10"/>
      <c r="AL9" s="11"/>
      <c r="AM9" s="15">
        <f>AL9*0.6+AK9*0.4</f>
        <v>0</v>
      </c>
      <c r="AN9" s="13" t="str">
        <f>IF(AM9&lt;4,"F",IF(AM9&lt;5.5,"D",IF(AM9&lt;7,"C",IF(AM9&lt;8.5,"B","A"))))</f>
        <v>F</v>
      </c>
      <c r="AO9" s="14" t="str">
        <f>IF(AN9="A","4,0",IF(AN9="B","3,0",IF(AN9="C","2,0",IF(AN9="D","1,0","0"))))</f>
        <v>0</v>
      </c>
      <c r="AP9" s="10"/>
      <c r="AQ9" s="11"/>
      <c r="AR9" s="15">
        <f>AQ9*0.6+AP9*0.4</f>
        <v>0</v>
      </c>
      <c r="AS9" s="13" t="str">
        <f>IF(AR9&lt;4,"F",IF(AR9&lt;5.5,"D",IF(AR9&lt;7,"C",IF(AR9&lt;8.5,"B","A"))))</f>
        <v>F</v>
      </c>
      <c r="AT9" s="14" t="str">
        <f>IF(AS9="A","4,0",IF(AS9="B","3,0",IF(AS9="C","2,0",IF(AS9="D","1,0","0"))))</f>
        <v>0</v>
      </c>
    </row>
    <row r="10" spans="1:46" ht="18" customHeight="1">
      <c r="A10" s="6">
        <v>3</v>
      </c>
      <c r="B10" s="31" t="s">
        <v>340</v>
      </c>
      <c r="C10" s="51" t="s">
        <v>344</v>
      </c>
      <c r="D10" s="52" t="s">
        <v>286</v>
      </c>
      <c r="E10" s="53" t="s">
        <v>350</v>
      </c>
      <c r="F10" s="16">
        <f>(K10*$G$6+P10*$L$6+U10*$Q$6+Z10*$V$6+AE10*$AA$6+AJ10*$AF$6+AO10*$AK$6+AT10*$AP$6)/$F$6</f>
        <v>2.8333333333333335</v>
      </c>
      <c r="G10" s="130">
        <v>7</v>
      </c>
      <c r="H10" s="11">
        <v>5</v>
      </c>
      <c r="I10" s="15">
        <f>H10*0.6+G10*0.4</f>
        <v>5.800000000000001</v>
      </c>
      <c r="J10" s="13" t="str">
        <f>IF(I10&lt;4,"F",IF(I10&lt;5.5,"D",IF(I10&lt;7,"C",IF(I10&lt;8.5,"B","A"))))</f>
        <v>C</v>
      </c>
      <c r="K10" s="14" t="str">
        <f>IF(J10="A","4,0",IF(J10="B","3,0",IF(J10="C","2,0",IF(J10="D","1,0","0"))))</f>
        <v>2,0</v>
      </c>
      <c r="L10" s="10">
        <v>7.6</v>
      </c>
      <c r="M10" s="11">
        <v>8</v>
      </c>
      <c r="N10" s="15">
        <f>M10*0.6+L10*0.4</f>
        <v>7.84</v>
      </c>
      <c r="O10" s="13" t="str">
        <f>IF(N10&lt;4,"F",IF(N10&lt;5.5,"D",IF(N10&lt;7,"C",IF(N10&lt;8.5,"B","A"))))</f>
        <v>B</v>
      </c>
      <c r="P10" s="14" t="str">
        <f>IF(O10="A","4,0",IF(O10="B","3,0",IF(O10="C","2,0",IF(O10="D","1,0","0"))))</f>
        <v>3,0</v>
      </c>
      <c r="Q10" s="130">
        <v>7</v>
      </c>
      <c r="R10" s="11">
        <v>8</v>
      </c>
      <c r="S10" s="15">
        <f>R10*0.6+Q10*0.4</f>
        <v>7.6</v>
      </c>
      <c r="T10" s="13" t="str">
        <f>IF(S10&lt;4,"F",IF(S10&lt;5.5,"D",IF(S10&lt;7,"C",IF(S10&lt;8.5,"B","A"))))</f>
        <v>B</v>
      </c>
      <c r="U10" s="14" t="str">
        <f>IF(T10="A","4,0",IF(T10="B","3,0",IF(T10="C","2,0",IF(T10="D","1,0","0"))))</f>
        <v>3,0</v>
      </c>
      <c r="V10" s="130">
        <v>8</v>
      </c>
      <c r="W10" s="11">
        <v>8</v>
      </c>
      <c r="X10" s="15">
        <f>W10*0.6+V10*0.4</f>
        <v>8</v>
      </c>
      <c r="Y10" s="13" t="str">
        <f>IF(X10&lt;4,"F",IF(X10&lt;5.5,"D",IF(X10&lt;7,"C",IF(X10&lt;8.5,"B","A"))))</f>
        <v>B</v>
      </c>
      <c r="Z10" s="14" t="str">
        <f>IF(Y10="A","4,0",IF(Y10="B","3,0",IF(Y10="C","2,0",IF(Y10="D","1,0","0"))))</f>
        <v>3,0</v>
      </c>
      <c r="AA10" s="130">
        <v>8</v>
      </c>
      <c r="AB10" s="11">
        <v>8</v>
      </c>
      <c r="AC10" s="15">
        <f>AB10*0.6+AA10*0.4</f>
        <v>8</v>
      </c>
      <c r="AD10" s="13" t="str">
        <f>IF(AC10&lt;4,"F",IF(AC10&lt;5.5,"D",IF(AC10&lt;7,"C",IF(AC10&lt;8.5,"B","A"))))</f>
        <v>B</v>
      </c>
      <c r="AE10" s="14" t="str">
        <f>IF(AD10="A","4,0",IF(AD10="B","3,0",IF(AD10="C","2,0",IF(AD10="D","1,0","0"))))</f>
        <v>3,0</v>
      </c>
      <c r="AF10" s="10">
        <v>7</v>
      </c>
      <c r="AG10" s="11">
        <v>7</v>
      </c>
      <c r="AH10" s="15">
        <f>AG10*0.6+AF10*0.4</f>
        <v>7</v>
      </c>
      <c r="AI10" s="13" t="str">
        <f>IF(AH10&lt;4,"F",IF(AH10&lt;5.5,"D",IF(AH10&lt;7,"C",IF(AH10&lt;8.5,"B","A"))))</f>
        <v>B</v>
      </c>
      <c r="AJ10" s="14" t="str">
        <f>IF(AI10="A","4,0",IF(AI10="B","3,0",IF(AI10="C","2,0",IF(AI10="D","1,0","0"))))</f>
        <v>3,0</v>
      </c>
      <c r="AK10" s="130">
        <v>6</v>
      </c>
      <c r="AL10" s="11">
        <v>8</v>
      </c>
      <c r="AM10" s="15">
        <f>AL10*0.6+AK10*0.4</f>
        <v>7.2</v>
      </c>
      <c r="AN10" s="13" t="str">
        <f>IF(AM10&lt;4,"F",IF(AM10&lt;5.5,"D",IF(AM10&lt;7,"C",IF(AM10&lt;8.5,"B","A"))))</f>
        <v>B</v>
      </c>
      <c r="AO10" s="14" t="str">
        <f>IF(AN10="A","4,0",IF(AN10="B","3,0",IF(AN10="C","2,0",IF(AN10="D","1,0","0"))))</f>
        <v>3,0</v>
      </c>
      <c r="AP10" s="130">
        <v>9</v>
      </c>
      <c r="AQ10" s="11">
        <v>8</v>
      </c>
      <c r="AR10" s="15">
        <f>AQ10*0.6+AP10*0.4</f>
        <v>8.4</v>
      </c>
      <c r="AS10" s="13" t="str">
        <f>IF(AR10&lt;4,"F",IF(AR10&lt;5.5,"D",IF(AR10&lt;7,"C",IF(AR10&lt;8.5,"B","A"))))</f>
        <v>B</v>
      </c>
      <c r="AT10" s="14" t="str">
        <f>IF(AS10="A","4,0",IF(AS10="B","3,0",IF(AS10="C","2,0",IF(AS10="D","1,0","0"))))</f>
        <v>3,0</v>
      </c>
    </row>
    <row r="11" spans="1:46" ht="18" customHeight="1">
      <c r="A11" s="6">
        <v>4</v>
      </c>
      <c r="B11" s="31" t="s">
        <v>341</v>
      </c>
      <c r="C11" s="33" t="s">
        <v>345</v>
      </c>
      <c r="D11" s="23" t="s">
        <v>346</v>
      </c>
      <c r="E11" s="35" t="s">
        <v>351</v>
      </c>
      <c r="F11" s="16">
        <f>(K11*$G$6+P11*$L$6+U11*$Q$6+Z11*$V$6+AE11*$AA$6+AJ11*$AF$6+AO11*$AK$6+AT11*$AP$6)/$F$6</f>
        <v>1.2777777777777777</v>
      </c>
      <c r="G11" s="130">
        <v>7</v>
      </c>
      <c r="H11" s="11">
        <v>2</v>
      </c>
      <c r="I11" s="15">
        <f>H11*0.6+G11*0.4</f>
        <v>4</v>
      </c>
      <c r="J11" s="13" t="str">
        <f>IF(I11&lt;4,"F",IF(I11&lt;5.5,"D",IF(I11&lt;7,"C",IF(I11&lt;8.5,"B","A"))))</f>
        <v>D</v>
      </c>
      <c r="K11" s="14" t="str">
        <f>IF(J11="A","4,0",IF(J11="B","3,0",IF(J11="C","2,0",IF(J11="D","1,0","0"))))</f>
        <v>1,0</v>
      </c>
      <c r="L11" s="10">
        <v>6.6</v>
      </c>
      <c r="M11" s="11">
        <v>5</v>
      </c>
      <c r="N11" s="15">
        <f>M11*0.6+L11*0.4</f>
        <v>5.640000000000001</v>
      </c>
      <c r="O11" s="13" t="str">
        <f>IF(N11&lt;4,"F",IF(N11&lt;5.5,"D",IF(N11&lt;7,"C",IF(N11&lt;8.5,"B","A"))))</f>
        <v>C</v>
      </c>
      <c r="P11" s="14" t="str">
        <f>IF(O11="A","4,0",IF(O11="B","3,0",IF(O11="C","2,0",IF(O11="D","1,0","0"))))</f>
        <v>2,0</v>
      </c>
      <c r="Q11" s="130">
        <v>7</v>
      </c>
      <c r="R11" s="11">
        <v>3</v>
      </c>
      <c r="S11" s="15">
        <f>R11*0.6+Q11*0.4</f>
        <v>4.6</v>
      </c>
      <c r="T11" s="13" t="str">
        <f>IF(S11&lt;4,"F",IF(S11&lt;5.5,"D",IF(S11&lt;7,"C",IF(S11&lt;8.5,"B","A"))))</f>
        <v>D</v>
      </c>
      <c r="U11" s="14" t="str">
        <f>IF(T11="A","4,0",IF(T11="B","3,0",IF(T11="C","2,0",IF(T11="D","1,0","0"))))</f>
        <v>1,0</v>
      </c>
      <c r="V11" s="10">
        <v>6.6</v>
      </c>
      <c r="W11" s="11">
        <v>5</v>
      </c>
      <c r="X11" s="15">
        <f>W11*0.6+V11*0.4</f>
        <v>5.640000000000001</v>
      </c>
      <c r="Y11" s="13" t="str">
        <f>IF(X11&lt;4,"F",IF(X11&lt;5.5,"D",IF(X11&lt;7,"C",IF(X11&lt;8.5,"B","A"))))</f>
        <v>C</v>
      </c>
      <c r="Z11" s="14" t="str">
        <f>IF(Y11="A","4,0",IF(Y11="B","3,0",IF(Y11="C","2,0",IF(Y11="D","1,0","0"))))</f>
        <v>2,0</v>
      </c>
      <c r="AA11" s="130">
        <v>7</v>
      </c>
      <c r="AB11" s="11">
        <v>5</v>
      </c>
      <c r="AC11" s="15">
        <f>AB11*0.6+AA11*0.4</f>
        <v>5.800000000000001</v>
      </c>
      <c r="AD11" s="13" t="str">
        <f>IF(AC11&lt;4,"F",IF(AC11&lt;5.5,"D",IF(AC11&lt;7,"C",IF(AC11&lt;8.5,"B","A"))))</f>
        <v>C</v>
      </c>
      <c r="AE11" s="14" t="str">
        <f>IF(AD11="A","4,0",IF(AD11="B","3,0",IF(AD11="C","2,0",IF(AD11="D","1,0","0"))))</f>
        <v>2,0</v>
      </c>
      <c r="AF11" s="10">
        <v>6.8</v>
      </c>
      <c r="AG11" s="11">
        <v>2</v>
      </c>
      <c r="AH11" s="15">
        <f>AG11*0.6+AF11*0.4</f>
        <v>3.92</v>
      </c>
      <c r="AI11" s="13" t="str">
        <f>IF(AH11&lt;4,"F",IF(AH11&lt;5.5,"D",IF(AH11&lt;7,"C",IF(AH11&lt;8.5,"B","A"))))</f>
        <v>F</v>
      </c>
      <c r="AJ11" s="14" t="str">
        <f>IF(AI11="A","4,0",IF(AI11="B","3,0",IF(AI11="C","2,0",IF(AI11="D","1,0","0"))))</f>
        <v>0</v>
      </c>
      <c r="AK11" s="130">
        <v>7</v>
      </c>
      <c r="AL11" s="11">
        <v>6</v>
      </c>
      <c r="AM11" s="15">
        <f>AL11*0.6+AK11*0.4</f>
        <v>6.4</v>
      </c>
      <c r="AN11" s="13" t="str">
        <f>IF(AM11&lt;4,"F",IF(AM11&lt;5.5,"D",IF(AM11&lt;7,"C",IF(AM11&lt;8.5,"B","A"))))</f>
        <v>C</v>
      </c>
      <c r="AO11" s="14" t="str">
        <f>IF(AN11="A","4,0",IF(AN11="B","3,0",IF(AN11="C","2,0",IF(AN11="D","1,0","0"))))</f>
        <v>2,0</v>
      </c>
      <c r="AP11" s="130"/>
      <c r="AQ11" s="11"/>
      <c r="AR11" s="15">
        <f>AQ11*0.6+AP11*0.4</f>
        <v>0</v>
      </c>
      <c r="AS11" s="13" t="str">
        <f>IF(AR11&lt;4,"F",IF(AR11&lt;5.5,"D",IF(AR11&lt;7,"C",IF(AR11&lt;8.5,"B","A"))))</f>
        <v>F</v>
      </c>
      <c r="AT11" s="14" t="str">
        <f>IF(AS11="A","4,0",IF(AS11="B","3,0",IF(AS11="C","2,0",IF(AS11="D","1,0","0"))))</f>
        <v>0</v>
      </c>
    </row>
    <row r="12" spans="1:46" ht="18" customHeight="1">
      <c r="A12" s="6">
        <v>5</v>
      </c>
      <c r="B12" s="31" t="s">
        <v>342</v>
      </c>
      <c r="C12" s="72" t="s">
        <v>279</v>
      </c>
      <c r="D12" s="73" t="s">
        <v>347</v>
      </c>
      <c r="E12" s="76" t="s">
        <v>352</v>
      </c>
      <c r="F12" s="16">
        <f>(K12*$G$6+P12*$L$6+U12*$Q$6+Z12*$V$6+AE12*$AA$6+AJ12*$AF$6+AO12*$AK$6+AT12*$AP$6)/$F$6</f>
        <v>2.888888888888889</v>
      </c>
      <c r="G12" s="130">
        <v>7</v>
      </c>
      <c r="H12" s="11">
        <v>7</v>
      </c>
      <c r="I12" s="15">
        <f>H12*0.6+G12*0.4</f>
        <v>7</v>
      </c>
      <c r="J12" s="13" t="str">
        <f>IF(I12&lt;4,"F",IF(I12&lt;5.5,"D",IF(I12&lt;7,"C",IF(I12&lt;8.5,"B","A"))))</f>
        <v>B</v>
      </c>
      <c r="K12" s="14" t="str">
        <f>IF(J12="A","4,0",IF(J12="B","3,0",IF(J12="C","2,0",IF(J12="D","1,0","0"))))</f>
        <v>3,0</v>
      </c>
      <c r="L12" s="10">
        <v>8</v>
      </c>
      <c r="M12" s="11">
        <v>8</v>
      </c>
      <c r="N12" s="15">
        <f>M12*0.6+L12*0.4</f>
        <v>8</v>
      </c>
      <c r="O12" s="13" t="str">
        <f>IF(N12&lt;4,"F",IF(N12&lt;5.5,"D",IF(N12&lt;7,"C",IF(N12&lt;8.5,"B","A"))))</f>
        <v>B</v>
      </c>
      <c r="P12" s="14" t="str">
        <f>IF(O12="A","4,0",IF(O12="B","3,0",IF(O12="C","2,0",IF(O12="D","1,0","0"))))</f>
        <v>3,0</v>
      </c>
      <c r="Q12" s="130">
        <v>7</v>
      </c>
      <c r="R12" s="11">
        <v>8</v>
      </c>
      <c r="S12" s="15">
        <f>R12*0.6+Q12*0.4</f>
        <v>7.6</v>
      </c>
      <c r="T12" s="13" t="str">
        <f>IF(S12&lt;4,"F",IF(S12&lt;5.5,"D",IF(S12&lt;7,"C",IF(S12&lt;8.5,"B","A"))))</f>
        <v>B</v>
      </c>
      <c r="U12" s="14" t="str">
        <f>IF(T12="A","4,0",IF(T12="B","3,0",IF(T12="C","2,0",IF(T12="D","1,0","0"))))</f>
        <v>3,0</v>
      </c>
      <c r="V12" s="10">
        <v>7.4</v>
      </c>
      <c r="W12" s="11">
        <v>8</v>
      </c>
      <c r="X12" s="15">
        <f>W12*0.6+V12*0.4</f>
        <v>7.76</v>
      </c>
      <c r="Y12" s="13" t="str">
        <f>IF(X12&lt;4,"F",IF(X12&lt;5.5,"D",IF(X12&lt;7,"C",IF(X12&lt;8.5,"B","A"))))</f>
        <v>B</v>
      </c>
      <c r="Z12" s="14" t="str">
        <f>IF(Y12="A","4,0",IF(Y12="B","3,0",IF(Y12="C","2,0",IF(Y12="D","1,0","0"))))</f>
        <v>3,0</v>
      </c>
      <c r="AA12" s="130">
        <v>8</v>
      </c>
      <c r="AB12" s="11">
        <v>8</v>
      </c>
      <c r="AC12" s="15">
        <f>AB12*0.6+AA12*0.4</f>
        <v>8</v>
      </c>
      <c r="AD12" s="13" t="str">
        <f>IF(AC12&lt;4,"F",IF(AC12&lt;5.5,"D",IF(AC12&lt;7,"C",IF(AC12&lt;8.5,"B","A"))))</f>
        <v>B</v>
      </c>
      <c r="AE12" s="14" t="str">
        <f>IF(AD12="A","4,0",IF(AD12="B","3,0",IF(AD12="C","2,0",IF(AD12="D","1,0","0"))))</f>
        <v>3,0</v>
      </c>
      <c r="AF12" s="10">
        <v>6.6</v>
      </c>
      <c r="AG12" s="11">
        <v>7</v>
      </c>
      <c r="AH12" s="15">
        <f>AG12*0.6+AF12*0.4</f>
        <v>6.84</v>
      </c>
      <c r="AI12" s="13" t="str">
        <f>IF(AH12&lt;4,"F",IF(AH12&lt;5.5,"D",IF(AH12&lt;7,"C",IF(AH12&lt;8.5,"B","A"))))</f>
        <v>C</v>
      </c>
      <c r="AJ12" s="14" t="str">
        <f>IF(AI12="A","4,0",IF(AI12="B","3,0",IF(AI12="C","2,0",IF(AI12="D","1,0","0"))))</f>
        <v>2,0</v>
      </c>
      <c r="AK12" s="130">
        <v>6</v>
      </c>
      <c r="AL12" s="11">
        <v>8</v>
      </c>
      <c r="AM12" s="15">
        <f>AL12*0.6+AK12*0.4</f>
        <v>7.2</v>
      </c>
      <c r="AN12" s="13" t="str">
        <f>IF(AM12&lt;4,"F",IF(AM12&lt;5.5,"D",IF(AM12&lt;7,"C",IF(AM12&lt;8.5,"B","A"))))</f>
        <v>B</v>
      </c>
      <c r="AO12" s="14" t="str">
        <f>IF(AN12="A","4,0",IF(AN12="B","3,0",IF(AN12="C","2,0",IF(AN12="D","1,0","0"))))</f>
        <v>3,0</v>
      </c>
      <c r="AP12" s="130">
        <v>9</v>
      </c>
      <c r="AQ12" s="11">
        <v>8</v>
      </c>
      <c r="AR12" s="15">
        <f>AQ12*0.6+AP12*0.4</f>
        <v>8.4</v>
      </c>
      <c r="AS12" s="13" t="str">
        <f>IF(AR12&lt;4,"F",IF(AR12&lt;5.5,"D",IF(AR12&lt;7,"C",IF(AR12&lt;8.5,"B","A"))))</f>
        <v>B</v>
      </c>
      <c r="AT12" s="14" t="str">
        <f>IF(AS12="A","4,0",IF(AS12="B","3,0",IF(AS12="C","2,0",IF(AS12="D","1,0","0"))))</f>
        <v>3,0</v>
      </c>
    </row>
    <row r="14" ht="12.75">
      <c r="AL14" s="17"/>
    </row>
    <row r="15" ht="12.75">
      <c r="AL15" s="18"/>
    </row>
  </sheetData>
  <sheetProtection/>
  <mergeCells count="22">
    <mergeCell ref="A4:F4"/>
    <mergeCell ref="A5:A6"/>
    <mergeCell ref="B5:B6"/>
    <mergeCell ref="E5:E6"/>
    <mergeCell ref="C5:D6"/>
    <mergeCell ref="C7:D7"/>
    <mergeCell ref="AP5:AT5"/>
    <mergeCell ref="AP6:AT6"/>
    <mergeCell ref="G5:K5"/>
    <mergeCell ref="G6:K6"/>
    <mergeCell ref="L5:P5"/>
    <mergeCell ref="L6:P6"/>
    <mergeCell ref="AF5:AJ5"/>
    <mergeCell ref="AF6:AJ6"/>
    <mergeCell ref="AA5:AE5"/>
    <mergeCell ref="AA6:AE6"/>
    <mergeCell ref="Q5:U5"/>
    <mergeCell ref="Q6:U6"/>
    <mergeCell ref="AK5:AO5"/>
    <mergeCell ref="AK6:AO6"/>
    <mergeCell ref="V5:Z5"/>
    <mergeCell ref="V6:Z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B13">
      <selection activeCell="E45" sqref="E45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4.8515625" style="2" customWidth="1"/>
    <col min="4" max="4" width="9.421875" style="2" customWidth="1"/>
    <col min="5" max="5" width="13.8515625" style="2" customWidth="1"/>
    <col min="6" max="6" width="11.140625" style="2" customWidth="1"/>
    <col min="7" max="51" width="4.8515625" style="2" customWidth="1"/>
    <col min="5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407</v>
      </c>
      <c r="B4" s="161"/>
      <c r="C4" s="161"/>
      <c r="D4" s="161"/>
      <c r="E4" s="161"/>
      <c r="F4" s="161"/>
    </row>
    <row r="5" spans="1:5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439</v>
      </c>
      <c r="H5" s="157"/>
      <c r="I5" s="157"/>
      <c r="J5" s="157"/>
      <c r="K5" s="158"/>
      <c r="L5" s="156" t="s">
        <v>459</v>
      </c>
      <c r="M5" s="157"/>
      <c r="N5" s="157"/>
      <c r="O5" s="157"/>
      <c r="P5" s="158"/>
      <c r="Q5" s="156" t="s">
        <v>465</v>
      </c>
      <c r="R5" s="157"/>
      <c r="S5" s="157"/>
      <c r="T5" s="157"/>
      <c r="U5" s="158"/>
      <c r="V5" s="156" t="s">
        <v>461</v>
      </c>
      <c r="W5" s="157"/>
      <c r="X5" s="157"/>
      <c r="Y5" s="157"/>
      <c r="Z5" s="158"/>
      <c r="AA5" s="156" t="s">
        <v>462</v>
      </c>
      <c r="AB5" s="157"/>
      <c r="AC5" s="157"/>
      <c r="AD5" s="157"/>
      <c r="AE5" s="158"/>
      <c r="AF5" s="156" t="s">
        <v>460</v>
      </c>
      <c r="AG5" s="157"/>
      <c r="AH5" s="157"/>
      <c r="AI5" s="157"/>
      <c r="AJ5" s="158"/>
      <c r="AK5" s="156" t="s">
        <v>466</v>
      </c>
      <c r="AL5" s="157"/>
      <c r="AM5" s="157"/>
      <c r="AN5" s="157"/>
      <c r="AO5" s="158"/>
      <c r="AP5" s="156" t="s">
        <v>52</v>
      </c>
      <c r="AQ5" s="157"/>
      <c r="AR5" s="157"/>
      <c r="AS5" s="157"/>
      <c r="AT5" s="158"/>
      <c r="AU5" s="156" t="s">
        <v>464</v>
      </c>
      <c r="AV5" s="157"/>
      <c r="AW5" s="157"/>
      <c r="AX5" s="157"/>
      <c r="AY5" s="158"/>
    </row>
    <row r="6" spans="1:51" ht="21.75" customHeight="1">
      <c r="A6" s="163"/>
      <c r="B6" s="163"/>
      <c r="C6" s="166"/>
      <c r="D6" s="167"/>
      <c r="E6" s="163"/>
      <c r="F6" s="7">
        <f>SUM(G6:AY6)</f>
        <v>20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3</v>
      </c>
      <c r="AB6" s="157"/>
      <c r="AC6" s="157"/>
      <c r="AD6" s="157"/>
      <c r="AE6" s="158"/>
      <c r="AF6" s="156">
        <v>2</v>
      </c>
      <c r="AG6" s="157"/>
      <c r="AH6" s="157"/>
      <c r="AI6" s="157"/>
      <c r="AJ6" s="158"/>
      <c r="AK6" s="156">
        <v>2</v>
      </c>
      <c r="AL6" s="157"/>
      <c r="AM6" s="157"/>
      <c r="AN6" s="157"/>
      <c r="AO6" s="158"/>
      <c r="AP6" s="156">
        <v>2</v>
      </c>
      <c r="AQ6" s="157"/>
      <c r="AR6" s="157"/>
      <c r="AS6" s="157"/>
      <c r="AT6" s="158"/>
      <c r="AU6" s="156">
        <v>3</v>
      </c>
      <c r="AV6" s="157"/>
      <c r="AW6" s="157"/>
      <c r="AX6" s="157"/>
      <c r="AY6" s="158"/>
    </row>
    <row r="7" spans="1:5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  <c r="AU7" s="5" t="s">
        <v>5</v>
      </c>
      <c r="AV7" s="5" t="s">
        <v>6</v>
      </c>
      <c r="AW7" s="5" t="s">
        <v>7</v>
      </c>
      <c r="AX7" s="5" t="s">
        <v>9</v>
      </c>
      <c r="AY7" s="5" t="s">
        <v>10</v>
      </c>
    </row>
    <row r="8" spans="1:51" ht="18" customHeight="1">
      <c r="A8" s="6">
        <v>1</v>
      </c>
      <c r="B8" s="31" t="s">
        <v>353</v>
      </c>
      <c r="C8" s="33" t="s">
        <v>215</v>
      </c>
      <c r="D8" s="23" t="s">
        <v>361</v>
      </c>
      <c r="E8" s="35" t="s">
        <v>371</v>
      </c>
      <c r="F8" s="16"/>
      <c r="G8" s="10"/>
      <c r="H8" s="11"/>
      <c r="I8" s="15">
        <f aca="true" t="shared" si="0" ref="I8:I15">H8*0.6+G8*0.4</f>
        <v>0</v>
      </c>
      <c r="J8" s="13" t="str">
        <f aca="true" t="shared" si="1" ref="J8:J15">IF(I8&lt;4,"F",IF(I8&lt;5.5,"D",IF(I8&lt;7,"C",IF(I8&lt;8.5,"B","A"))))</f>
        <v>F</v>
      </c>
      <c r="K8" s="14" t="str">
        <f>IF(J8="A","4,0",IF(J8="B","3,0",IF(J8="C","2,0",IF(J8="D","1,0","0"))))</f>
        <v>0</v>
      </c>
      <c r="L8" s="10"/>
      <c r="M8" s="11"/>
      <c r="N8" s="15">
        <f aca="true" t="shared" si="2" ref="N8:N15">M8*0.6+L8*0.4</f>
        <v>0</v>
      </c>
      <c r="O8" s="13" t="str">
        <f aca="true" t="shared" si="3" ref="O8:O15">IF(N8&lt;4,"F",IF(N8&lt;5.5,"D",IF(N8&lt;7,"C",IF(N8&lt;8.5,"B","A"))))</f>
        <v>F</v>
      </c>
      <c r="P8" s="14" t="str">
        <f>IF(O8="A","4,0",IF(O8="B","3,0",IF(O8="C","2,0",IF(O8="D","1,0","0"))))</f>
        <v>0</v>
      </c>
      <c r="Q8" s="10"/>
      <c r="R8" s="11"/>
      <c r="S8" s="15">
        <f aca="true" t="shared" si="4" ref="S8:S15">R8*0.6+Q8*0.4</f>
        <v>0</v>
      </c>
      <c r="T8" s="13" t="str">
        <f aca="true" t="shared" si="5" ref="T8:T15">IF(S8&lt;4,"F",IF(S8&lt;5.5,"D",IF(S8&lt;7,"C",IF(S8&lt;8.5,"B","A"))))</f>
        <v>F</v>
      </c>
      <c r="U8" s="14" t="str">
        <f>IF(T8="A","4,0",IF(T8="B","3,0",IF(T8="C","2,0",IF(T8="D","1,0","0"))))</f>
        <v>0</v>
      </c>
      <c r="V8" s="10"/>
      <c r="W8" s="11"/>
      <c r="X8" s="15">
        <f aca="true" t="shared" si="6" ref="X8:X15">W8*0.6+V8*0.4</f>
        <v>0</v>
      </c>
      <c r="Y8" s="13" t="str">
        <f aca="true" t="shared" si="7" ref="Y8:Y15">IF(X8&lt;4,"F",IF(X8&lt;5.5,"D",IF(X8&lt;7,"C",IF(X8&lt;8.5,"B","A"))))</f>
        <v>F</v>
      </c>
      <c r="Z8" s="14" t="str">
        <f>IF(Y8="A","4,0",IF(Y8="B","3,0",IF(Y8="C","2,0",IF(Y8="D","1,0","0"))))</f>
        <v>0</v>
      </c>
      <c r="AA8" s="10"/>
      <c r="AB8" s="11"/>
      <c r="AC8" s="15">
        <f aca="true" t="shared" si="8" ref="AC8:AC15">AB8*0.6+AA8*0.4</f>
        <v>0</v>
      </c>
      <c r="AD8" s="13" t="str">
        <f aca="true" t="shared" si="9" ref="AD8:AD15"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11"/>
      <c r="AH8" s="15">
        <f aca="true" t="shared" si="10" ref="AH8:AH15">AG8*0.6+AF8*0.4</f>
        <v>0</v>
      </c>
      <c r="AI8" s="13" t="str">
        <f aca="true" t="shared" si="11" ref="AI8:AI15">IF(AH8&lt;4,"F",IF(AH8&lt;5.5,"D",IF(AH8&lt;7,"C",IF(AH8&lt;8.5,"B","A"))))</f>
        <v>F</v>
      </c>
      <c r="AJ8" s="14" t="str">
        <f>IF(AI8="A","4,0",IF(AI8="B","3,0",IF(AI8="C","2,0",IF(AI8="D","1,0","0"))))</f>
        <v>0</v>
      </c>
      <c r="AK8" s="10"/>
      <c r="AL8" s="11"/>
      <c r="AM8" s="15">
        <f aca="true" t="shared" si="12" ref="AM8:AM15">AL8*0.6+AK8*0.4</f>
        <v>0</v>
      </c>
      <c r="AN8" s="13" t="str">
        <f aca="true" t="shared" si="13" ref="AN8:AN15">IF(AM8&lt;4,"F",IF(AM8&lt;5.5,"D",IF(AM8&lt;7,"C",IF(AM8&lt;8.5,"B","A"))))</f>
        <v>F</v>
      </c>
      <c r="AO8" s="14" t="str">
        <f>IF(AN8="A","4,0",IF(AN8="B","3,0",IF(AN8="C","2,0",IF(AN8="D","1,0","0"))))</f>
        <v>0</v>
      </c>
      <c r="AP8" s="10"/>
      <c r="AQ8" s="11"/>
      <c r="AR8" s="15">
        <f aca="true" t="shared" si="14" ref="AR8:AR15">AQ8*0.6+AP8*0.4</f>
        <v>0</v>
      </c>
      <c r="AS8" s="13" t="str">
        <f aca="true" t="shared" si="15" ref="AS8:AS15">IF(AR8&lt;4,"F",IF(AR8&lt;5.5,"D",IF(AR8&lt;7,"C",IF(AR8&lt;8.5,"B","A"))))</f>
        <v>F</v>
      </c>
      <c r="AT8" s="14" t="str">
        <f>IF(AS8="A","4,0",IF(AS8="B","3,0",IF(AS8="C","2,0",IF(AS8="D","1,0","0"))))</f>
        <v>0</v>
      </c>
      <c r="AU8" s="10"/>
      <c r="AV8" s="11"/>
      <c r="AW8" s="15">
        <f aca="true" t="shared" si="16" ref="AW8:AW15">AV8*0.6+AU8*0.4</f>
        <v>0</v>
      </c>
      <c r="AX8" s="13" t="str">
        <f aca="true" t="shared" si="17" ref="AX8:AX15">IF(AW8&lt;4,"F",IF(AW8&lt;5.5,"D",IF(AW8&lt;7,"C",IF(AW8&lt;8.5,"B","A"))))</f>
        <v>F</v>
      </c>
      <c r="AY8" s="14" t="str">
        <f>IF(AX8="A","4,0",IF(AX8="B","3,0",IF(AX8="C","2,0",IF(AX8="D","1,0","0"))))</f>
        <v>0</v>
      </c>
    </row>
    <row r="9" spans="1:51" ht="18" customHeight="1">
      <c r="A9" s="6">
        <v>2</v>
      </c>
      <c r="B9" s="31" t="s">
        <v>354</v>
      </c>
      <c r="C9" s="33" t="s">
        <v>362</v>
      </c>
      <c r="D9" s="23" t="s">
        <v>277</v>
      </c>
      <c r="E9" s="35" t="s">
        <v>372</v>
      </c>
      <c r="F9" s="16"/>
      <c r="G9" s="10"/>
      <c r="H9" s="11"/>
      <c r="I9" s="15">
        <f t="shared" si="0"/>
        <v>0</v>
      </c>
      <c r="J9" s="13" t="str">
        <f t="shared" si="1"/>
        <v>F</v>
      </c>
      <c r="K9" s="14" t="str">
        <f aca="true" t="shared" si="18" ref="K9:K15">IF(J9="A","4,0",IF(J9="B","3,0",IF(J9="C","2,0",IF(J9="D","1,0","0"))))</f>
        <v>0</v>
      </c>
      <c r="L9" s="10"/>
      <c r="M9" s="11"/>
      <c r="N9" s="15">
        <f t="shared" si="2"/>
        <v>0</v>
      </c>
      <c r="O9" s="13" t="str">
        <f t="shared" si="3"/>
        <v>F</v>
      </c>
      <c r="P9" s="14" t="str">
        <f aca="true" t="shared" si="19" ref="P9:P15">IF(O9="A","4,0",IF(O9="B","3,0",IF(O9="C","2,0",IF(O9="D","1,0","0"))))</f>
        <v>0</v>
      </c>
      <c r="Q9" s="10"/>
      <c r="R9" s="11"/>
      <c r="S9" s="15">
        <f t="shared" si="4"/>
        <v>0</v>
      </c>
      <c r="T9" s="13" t="str">
        <f t="shared" si="5"/>
        <v>F</v>
      </c>
      <c r="U9" s="14" t="str">
        <f aca="true" t="shared" si="20" ref="U9:U15">IF(T9="A","4,0",IF(T9="B","3,0",IF(T9="C","2,0",IF(T9="D","1,0","0"))))</f>
        <v>0</v>
      </c>
      <c r="V9" s="10"/>
      <c r="W9" s="11"/>
      <c r="X9" s="15">
        <f t="shared" si="6"/>
        <v>0</v>
      </c>
      <c r="Y9" s="13" t="str">
        <f t="shared" si="7"/>
        <v>F</v>
      </c>
      <c r="Z9" s="14" t="str">
        <f aca="true" t="shared" si="21" ref="Z9:Z15">IF(Y9="A","4,0",IF(Y9="B","3,0",IF(Y9="C","2,0",IF(Y9="D","1,0","0"))))</f>
        <v>0</v>
      </c>
      <c r="AA9" s="10"/>
      <c r="AB9" s="11"/>
      <c r="AC9" s="15">
        <f t="shared" si="8"/>
        <v>0</v>
      </c>
      <c r="AD9" s="13" t="str">
        <f t="shared" si="9"/>
        <v>F</v>
      </c>
      <c r="AE9" s="14" t="str">
        <f aca="true" t="shared" si="22" ref="AE9:AE15">IF(AD9="A","4,0",IF(AD9="B","3,0",IF(AD9="C","2,0",IF(AD9="D","1,0","0"))))</f>
        <v>0</v>
      </c>
      <c r="AF9" s="10"/>
      <c r="AG9" s="11"/>
      <c r="AH9" s="15">
        <f t="shared" si="10"/>
        <v>0</v>
      </c>
      <c r="AI9" s="13" t="str">
        <f t="shared" si="11"/>
        <v>F</v>
      </c>
      <c r="AJ9" s="14" t="str">
        <f aca="true" t="shared" si="23" ref="AJ9:AJ15">IF(AI9="A","4,0",IF(AI9="B","3,0",IF(AI9="C","2,0",IF(AI9="D","1,0","0"))))</f>
        <v>0</v>
      </c>
      <c r="AK9" s="10"/>
      <c r="AL9" s="11"/>
      <c r="AM9" s="15">
        <f t="shared" si="12"/>
        <v>0</v>
      </c>
      <c r="AN9" s="13" t="str">
        <f t="shared" si="13"/>
        <v>F</v>
      </c>
      <c r="AO9" s="14" t="str">
        <f aca="true" t="shared" si="24" ref="AO9:AO15">IF(AN9="A","4,0",IF(AN9="B","3,0",IF(AN9="C","2,0",IF(AN9="D","1,0","0"))))</f>
        <v>0</v>
      </c>
      <c r="AP9" s="10"/>
      <c r="AQ9" s="11"/>
      <c r="AR9" s="15">
        <f t="shared" si="14"/>
        <v>0</v>
      </c>
      <c r="AS9" s="13" t="str">
        <f t="shared" si="15"/>
        <v>F</v>
      </c>
      <c r="AT9" s="14" t="str">
        <f aca="true" t="shared" si="25" ref="AT9:AT15">IF(AS9="A","4,0",IF(AS9="B","3,0",IF(AS9="C","2,0",IF(AS9="D","1,0","0"))))</f>
        <v>0</v>
      </c>
      <c r="AU9" s="10"/>
      <c r="AV9" s="11"/>
      <c r="AW9" s="15">
        <f t="shared" si="16"/>
        <v>0</v>
      </c>
      <c r="AX9" s="13" t="str">
        <f t="shared" si="17"/>
        <v>F</v>
      </c>
      <c r="AY9" s="14" t="str">
        <f aca="true" t="shared" si="26" ref="AY9:AY15">IF(AX9="A","4,0",IF(AX9="B","3,0",IF(AX9="C","2,0",IF(AX9="D","1,0","0"))))</f>
        <v>0</v>
      </c>
    </row>
    <row r="10" spans="1:51" ht="18" customHeight="1">
      <c r="A10" s="6">
        <v>3</v>
      </c>
      <c r="B10" s="31" t="s">
        <v>355</v>
      </c>
      <c r="C10" s="33" t="s">
        <v>363</v>
      </c>
      <c r="D10" s="23" t="s">
        <v>364</v>
      </c>
      <c r="E10" s="35" t="s">
        <v>373</v>
      </c>
      <c r="F10" s="16">
        <f>(K10*$G$6+P10*$L$6+U10*$Q$6+Z10*$V$6+AE10*$AA$6+AJ10*$AF$6+AO10*$AK$6+AT10*$AP$6+AY10*$AU$6)/$F$6</f>
        <v>3.45</v>
      </c>
      <c r="G10" s="10">
        <v>7.6</v>
      </c>
      <c r="H10" s="11">
        <v>8</v>
      </c>
      <c r="I10" s="15">
        <f t="shared" si="0"/>
        <v>7.84</v>
      </c>
      <c r="J10" s="13" t="str">
        <f t="shared" si="1"/>
        <v>B</v>
      </c>
      <c r="K10" s="14" t="str">
        <f t="shared" si="18"/>
        <v>3,0</v>
      </c>
      <c r="L10" s="10">
        <v>8.2</v>
      </c>
      <c r="M10" s="11">
        <v>8</v>
      </c>
      <c r="N10" s="15">
        <f t="shared" si="2"/>
        <v>8.08</v>
      </c>
      <c r="O10" s="13" t="str">
        <f t="shared" si="3"/>
        <v>B</v>
      </c>
      <c r="P10" s="14" t="str">
        <f t="shared" si="19"/>
        <v>3,0</v>
      </c>
      <c r="Q10" s="10">
        <v>7.6</v>
      </c>
      <c r="R10" s="11">
        <v>8</v>
      </c>
      <c r="S10" s="15">
        <f t="shared" si="4"/>
        <v>7.84</v>
      </c>
      <c r="T10" s="13" t="str">
        <f t="shared" si="5"/>
        <v>B</v>
      </c>
      <c r="U10" s="14" t="str">
        <f t="shared" si="20"/>
        <v>3,0</v>
      </c>
      <c r="V10" s="10">
        <v>8.4</v>
      </c>
      <c r="W10" s="11">
        <v>8</v>
      </c>
      <c r="X10" s="15">
        <f t="shared" si="6"/>
        <v>8.16</v>
      </c>
      <c r="Y10" s="13" t="str">
        <f t="shared" si="7"/>
        <v>B</v>
      </c>
      <c r="Z10" s="14" t="str">
        <f t="shared" si="21"/>
        <v>3,0</v>
      </c>
      <c r="AA10" s="10">
        <v>8.4</v>
      </c>
      <c r="AB10" s="11">
        <v>9</v>
      </c>
      <c r="AC10" s="15">
        <f t="shared" si="8"/>
        <v>8.76</v>
      </c>
      <c r="AD10" s="13" t="str">
        <f t="shared" si="9"/>
        <v>A</v>
      </c>
      <c r="AE10" s="14" t="str">
        <f t="shared" si="22"/>
        <v>4,0</v>
      </c>
      <c r="AF10" s="10">
        <v>8.2</v>
      </c>
      <c r="AG10" s="11">
        <v>9</v>
      </c>
      <c r="AH10" s="15">
        <f t="shared" si="10"/>
        <v>8.68</v>
      </c>
      <c r="AI10" s="13" t="str">
        <f t="shared" si="11"/>
        <v>A</v>
      </c>
      <c r="AJ10" s="14" t="str">
        <f t="shared" si="23"/>
        <v>4,0</v>
      </c>
      <c r="AK10" s="10">
        <v>9</v>
      </c>
      <c r="AL10" s="11">
        <v>9</v>
      </c>
      <c r="AM10" s="15">
        <f t="shared" si="12"/>
        <v>9</v>
      </c>
      <c r="AN10" s="13" t="str">
        <f t="shared" si="13"/>
        <v>A</v>
      </c>
      <c r="AO10" s="14" t="str">
        <f t="shared" si="24"/>
        <v>4,0</v>
      </c>
      <c r="AP10" s="130">
        <v>9</v>
      </c>
      <c r="AQ10" s="11">
        <v>9</v>
      </c>
      <c r="AR10" s="15">
        <f t="shared" si="14"/>
        <v>9</v>
      </c>
      <c r="AS10" s="13" t="str">
        <f t="shared" si="15"/>
        <v>A</v>
      </c>
      <c r="AT10" s="14" t="str">
        <f t="shared" si="25"/>
        <v>4,0</v>
      </c>
      <c r="AU10" s="130">
        <v>9</v>
      </c>
      <c r="AV10" s="11">
        <v>8</v>
      </c>
      <c r="AW10" s="15">
        <f t="shared" si="16"/>
        <v>8.4</v>
      </c>
      <c r="AX10" s="13" t="str">
        <f t="shared" si="17"/>
        <v>B</v>
      </c>
      <c r="AY10" s="14" t="str">
        <f t="shared" si="26"/>
        <v>3,0</v>
      </c>
    </row>
    <row r="11" spans="1:51" ht="18" customHeight="1">
      <c r="A11" s="6">
        <v>4</v>
      </c>
      <c r="B11" s="31" t="s">
        <v>356</v>
      </c>
      <c r="C11" s="72" t="s">
        <v>365</v>
      </c>
      <c r="D11" s="73" t="s">
        <v>100</v>
      </c>
      <c r="E11" s="76" t="s">
        <v>374</v>
      </c>
      <c r="F11" s="16"/>
      <c r="G11" s="10"/>
      <c r="H11" s="11"/>
      <c r="I11" s="15">
        <f t="shared" si="0"/>
        <v>0</v>
      </c>
      <c r="J11" s="13" t="str">
        <f t="shared" si="1"/>
        <v>F</v>
      </c>
      <c r="K11" s="14" t="str">
        <f t="shared" si="18"/>
        <v>0</v>
      </c>
      <c r="L11" s="10"/>
      <c r="M11" s="11"/>
      <c r="N11" s="15">
        <f t="shared" si="2"/>
        <v>0</v>
      </c>
      <c r="O11" s="13" t="str">
        <f t="shared" si="3"/>
        <v>F</v>
      </c>
      <c r="P11" s="14" t="str">
        <f t="shared" si="19"/>
        <v>0</v>
      </c>
      <c r="Q11" s="10"/>
      <c r="R11" s="11"/>
      <c r="S11" s="15">
        <f t="shared" si="4"/>
        <v>0</v>
      </c>
      <c r="T11" s="13" t="str">
        <f t="shared" si="5"/>
        <v>F</v>
      </c>
      <c r="U11" s="14" t="str">
        <f t="shared" si="20"/>
        <v>0</v>
      </c>
      <c r="V11" s="10"/>
      <c r="W11" s="11"/>
      <c r="X11" s="15">
        <f t="shared" si="6"/>
        <v>0</v>
      </c>
      <c r="Y11" s="13" t="str">
        <f t="shared" si="7"/>
        <v>F</v>
      </c>
      <c r="Z11" s="14" t="str">
        <f t="shared" si="21"/>
        <v>0</v>
      </c>
      <c r="AA11" s="10"/>
      <c r="AB11" s="11"/>
      <c r="AC11" s="15">
        <f t="shared" si="8"/>
        <v>0</v>
      </c>
      <c r="AD11" s="13" t="str">
        <f t="shared" si="9"/>
        <v>F</v>
      </c>
      <c r="AE11" s="14" t="str">
        <f t="shared" si="22"/>
        <v>0</v>
      </c>
      <c r="AF11" s="10"/>
      <c r="AG11" s="11"/>
      <c r="AH11" s="15">
        <f t="shared" si="10"/>
        <v>0</v>
      </c>
      <c r="AI11" s="13" t="str">
        <f t="shared" si="11"/>
        <v>F</v>
      </c>
      <c r="AJ11" s="14" t="str">
        <f t="shared" si="23"/>
        <v>0</v>
      </c>
      <c r="AK11" s="10"/>
      <c r="AL11" s="11"/>
      <c r="AM11" s="15">
        <f t="shared" si="12"/>
        <v>0</v>
      </c>
      <c r="AN11" s="13" t="str">
        <f t="shared" si="13"/>
        <v>F</v>
      </c>
      <c r="AO11" s="14" t="str">
        <f t="shared" si="24"/>
        <v>0</v>
      </c>
      <c r="AP11" s="10"/>
      <c r="AQ11" s="11"/>
      <c r="AR11" s="15">
        <f t="shared" si="14"/>
        <v>0</v>
      </c>
      <c r="AS11" s="13" t="str">
        <f t="shared" si="15"/>
        <v>F</v>
      </c>
      <c r="AT11" s="14" t="str">
        <f t="shared" si="25"/>
        <v>0</v>
      </c>
      <c r="AU11" s="10"/>
      <c r="AV11" s="11"/>
      <c r="AW11" s="15">
        <f t="shared" si="16"/>
        <v>0</v>
      </c>
      <c r="AX11" s="13" t="str">
        <f t="shared" si="17"/>
        <v>F</v>
      </c>
      <c r="AY11" s="14" t="str">
        <f t="shared" si="26"/>
        <v>0</v>
      </c>
    </row>
    <row r="12" spans="1:51" ht="18" customHeight="1">
      <c r="A12" s="6">
        <v>5</v>
      </c>
      <c r="B12" s="31" t="s">
        <v>357</v>
      </c>
      <c r="C12" s="51" t="s">
        <v>366</v>
      </c>
      <c r="D12" s="52" t="s">
        <v>367</v>
      </c>
      <c r="E12" s="53" t="s">
        <v>375</v>
      </c>
      <c r="F12" s="16"/>
      <c r="G12" s="10"/>
      <c r="H12" s="11"/>
      <c r="I12" s="15">
        <f t="shared" si="0"/>
        <v>0</v>
      </c>
      <c r="J12" s="13" t="str">
        <f t="shared" si="1"/>
        <v>F</v>
      </c>
      <c r="K12" s="14" t="str">
        <f t="shared" si="18"/>
        <v>0</v>
      </c>
      <c r="L12" s="10"/>
      <c r="M12" s="11"/>
      <c r="N12" s="15">
        <f t="shared" si="2"/>
        <v>0</v>
      </c>
      <c r="O12" s="13" t="str">
        <f t="shared" si="3"/>
        <v>F</v>
      </c>
      <c r="P12" s="14" t="str">
        <f t="shared" si="19"/>
        <v>0</v>
      </c>
      <c r="Q12" s="10"/>
      <c r="R12" s="11"/>
      <c r="S12" s="15">
        <f t="shared" si="4"/>
        <v>0</v>
      </c>
      <c r="T12" s="13" t="str">
        <f t="shared" si="5"/>
        <v>F</v>
      </c>
      <c r="U12" s="14" t="str">
        <f t="shared" si="20"/>
        <v>0</v>
      </c>
      <c r="V12" s="10"/>
      <c r="W12" s="11"/>
      <c r="X12" s="15">
        <f t="shared" si="6"/>
        <v>0</v>
      </c>
      <c r="Y12" s="13" t="str">
        <f t="shared" si="7"/>
        <v>F</v>
      </c>
      <c r="Z12" s="14" t="str">
        <f t="shared" si="21"/>
        <v>0</v>
      </c>
      <c r="AA12" s="10"/>
      <c r="AB12" s="11"/>
      <c r="AC12" s="15">
        <f t="shared" si="8"/>
        <v>0</v>
      </c>
      <c r="AD12" s="13" t="str">
        <f t="shared" si="9"/>
        <v>F</v>
      </c>
      <c r="AE12" s="14" t="str">
        <f t="shared" si="22"/>
        <v>0</v>
      </c>
      <c r="AF12" s="10"/>
      <c r="AG12" s="11"/>
      <c r="AH12" s="15">
        <f t="shared" si="10"/>
        <v>0</v>
      </c>
      <c r="AI12" s="13" t="str">
        <f t="shared" si="11"/>
        <v>F</v>
      </c>
      <c r="AJ12" s="14" t="str">
        <f t="shared" si="23"/>
        <v>0</v>
      </c>
      <c r="AK12" s="10"/>
      <c r="AL12" s="11"/>
      <c r="AM12" s="15">
        <f t="shared" si="12"/>
        <v>0</v>
      </c>
      <c r="AN12" s="13" t="str">
        <f t="shared" si="13"/>
        <v>F</v>
      </c>
      <c r="AO12" s="14" t="str">
        <f t="shared" si="24"/>
        <v>0</v>
      </c>
      <c r="AP12" s="10"/>
      <c r="AQ12" s="11"/>
      <c r="AR12" s="15">
        <f t="shared" si="14"/>
        <v>0</v>
      </c>
      <c r="AS12" s="13" t="str">
        <f t="shared" si="15"/>
        <v>F</v>
      </c>
      <c r="AT12" s="14" t="str">
        <f t="shared" si="25"/>
        <v>0</v>
      </c>
      <c r="AU12" s="10"/>
      <c r="AV12" s="11"/>
      <c r="AW12" s="15">
        <f t="shared" si="16"/>
        <v>0</v>
      </c>
      <c r="AX12" s="13" t="str">
        <f t="shared" si="17"/>
        <v>F</v>
      </c>
      <c r="AY12" s="14" t="str">
        <f t="shared" si="26"/>
        <v>0</v>
      </c>
    </row>
    <row r="13" spans="1:51" ht="18" customHeight="1">
      <c r="A13" s="6">
        <v>6</v>
      </c>
      <c r="B13" s="31" t="s">
        <v>358</v>
      </c>
      <c r="C13" s="25" t="s">
        <v>368</v>
      </c>
      <c r="D13" s="45" t="s">
        <v>369</v>
      </c>
      <c r="E13" s="46">
        <v>37851</v>
      </c>
      <c r="F13" s="16"/>
      <c r="G13" s="10"/>
      <c r="H13" s="11"/>
      <c r="I13" s="15">
        <f t="shared" si="0"/>
        <v>0</v>
      </c>
      <c r="J13" s="13" t="str">
        <f t="shared" si="1"/>
        <v>F</v>
      </c>
      <c r="K13" s="14" t="str">
        <f t="shared" si="18"/>
        <v>0</v>
      </c>
      <c r="L13" s="10"/>
      <c r="M13" s="11"/>
      <c r="N13" s="15">
        <f t="shared" si="2"/>
        <v>0</v>
      </c>
      <c r="O13" s="13" t="str">
        <f t="shared" si="3"/>
        <v>F</v>
      </c>
      <c r="P13" s="14" t="str">
        <f t="shared" si="19"/>
        <v>0</v>
      </c>
      <c r="Q13" s="10"/>
      <c r="R13" s="11"/>
      <c r="S13" s="15">
        <f t="shared" si="4"/>
        <v>0</v>
      </c>
      <c r="T13" s="13" t="str">
        <f t="shared" si="5"/>
        <v>F</v>
      </c>
      <c r="U13" s="14" t="str">
        <f t="shared" si="20"/>
        <v>0</v>
      </c>
      <c r="V13" s="10"/>
      <c r="W13" s="11"/>
      <c r="X13" s="15">
        <f t="shared" si="6"/>
        <v>0</v>
      </c>
      <c r="Y13" s="13" t="str">
        <f t="shared" si="7"/>
        <v>F</v>
      </c>
      <c r="Z13" s="14" t="str">
        <f t="shared" si="21"/>
        <v>0</v>
      </c>
      <c r="AA13" s="10"/>
      <c r="AB13" s="11"/>
      <c r="AC13" s="15">
        <f t="shared" si="8"/>
        <v>0</v>
      </c>
      <c r="AD13" s="13" t="str">
        <f t="shared" si="9"/>
        <v>F</v>
      </c>
      <c r="AE13" s="14" t="str">
        <f t="shared" si="22"/>
        <v>0</v>
      </c>
      <c r="AF13" s="10"/>
      <c r="AG13" s="11"/>
      <c r="AH13" s="15">
        <f t="shared" si="10"/>
        <v>0</v>
      </c>
      <c r="AI13" s="13" t="str">
        <f t="shared" si="11"/>
        <v>F</v>
      </c>
      <c r="AJ13" s="14" t="str">
        <f t="shared" si="23"/>
        <v>0</v>
      </c>
      <c r="AK13" s="10"/>
      <c r="AL13" s="11"/>
      <c r="AM13" s="15">
        <f t="shared" si="12"/>
        <v>0</v>
      </c>
      <c r="AN13" s="13" t="str">
        <f t="shared" si="13"/>
        <v>F</v>
      </c>
      <c r="AO13" s="14" t="str">
        <f t="shared" si="24"/>
        <v>0</v>
      </c>
      <c r="AP13" s="10"/>
      <c r="AQ13" s="11"/>
      <c r="AR13" s="15">
        <f t="shared" si="14"/>
        <v>0</v>
      </c>
      <c r="AS13" s="13" t="str">
        <f t="shared" si="15"/>
        <v>F</v>
      </c>
      <c r="AT13" s="14" t="str">
        <f t="shared" si="25"/>
        <v>0</v>
      </c>
      <c r="AU13" s="10"/>
      <c r="AV13" s="11"/>
      <c r="AW13" s="15">
        <f t="shared" si="16"/>
        <v>0</v>
      </c>
      <c r="AX13" s="13" t="str">
        <f t="shared" si="17"/>
        <v>F</v>
      </c>
      <c r="AY13" s="14" t="str">
        <f t="shared" si="26"/>
        <v>0</v>
      </c>
    </row>
    <row r="14" spans="1:51" ht="18" customHeight="1">
      <c r="A14" s="6">
        <v>7</v>
      </c>
      <c r="B14" s="31" t="s">
        <v>359</v>
      </c>
      <c r="C14" s="77" t="s">
        <v>287</v>
      </c>
      <c r="D14" s="78" t="s">
        <v>136</v>
      </c>
      <c r="E14" s="79" t="s">
        <v>376</v>
      </c>
      <c r="F14" s="16"/>
      <c r="G14" s="10"/>
      <c r="H14" s="11"/>
      <c r="I14" s="15">
        <f t="shared" si="0"/>
        <v>0</v>
      </c>
      <c r="J14" s="13" t="str">
        <f t="shared" si="1"/>
        <v>F</v>
      </c>
      <c r="K14" s="14" t="str">
        <f t="shared" si="18"/>
        <v>0</v>
      </c>
      <c r="L14" s="10"/>
      <c r="M14" s="11"/>
      <c r="N14" s="15">
        <f t="shared" si="2"/>
        <v>0</v>
      </c>
      <c r="O14" s="13" t="str">
        <f t="shared" si="3"/>
        <v>F</v>
      </c>
      <c r="P14" s="14" t="str">
        <f t="shared" si="19"/>
        <v>0</v>
      </c>
      <c r="Q14" s="10"/>
      <c r="R14" s="11"/>
      <c r="S14" s="15">
        <f t="shared" si="4"/>
        <v>0</v>
      </c>
      <c r="T14" s="13" t="str">
        <f t="shared" si="5"/>
        <v>F</v>
      </c>
      <c r="U14" s="14" t="str">
        <f t="shared" si="20"/>
        <v>0</v>
      </c>
      <c r="V14" s="10"/>
      <c r="W14" s="11"/>
      <c r="X14" s="15">
        <f t="shared" si="6"/>
        <v>0</v>
      </c>
      <c r="Y14" s="13" t="str">
        <f t="shared" si="7"/>
        <v>F</v>
      </c>
      <c r="Z14" s="14" t="str">
        <f t="shared" si="21"/>
        <v>0</v>
      </c>
      <c r="AA14" s="10"/>
      <c r="AB14" s="11"/>
      <c r="AC14" s="15">
        <f t="shared" si="8"/>
        <v>0</v>
      </c>
      <c r="AD14" s="13" t="str">
        <f t="shared" si="9"/>
        <v>F</v>
      </c>
      <c r="AE14" s="14" t="str">
        <f t="shared" si="22"/>
        <v>0</v>
      </c>
      <c r="AF14" s="10"/>
      <c r="AG14" s="11"/>
      <c r="AH14" s="15">
        <f t="shared" si="10"/>
        <v>0</v>
      </c>
      <c r="AI14" s="13" t="str">
        <f t="shared" si="11"/>
        <v>F</v>
      </c>
      <c r="AJ14" s="14" t="str">
        <f t="shared" si="23"/>
        <v>0</v>
      </c>
      <c r="AK14" s="10"/>
      <c r="AL14" s="11"/>
      <c r="AM14" s="15">
        <f t="shared" si="12"/>
        <v>0</v>
      </c>
      <c r="AN14" s="13" t="str">
        <f t="shared" si="13"/>
        <v>F</v>
      </c>
      <c r="AO14" s="14" t="str">
        <f t="shared" si="24"/>
        <v>0</v>
      </c>
      <c r="AP14" s="10"/>
      <c r="AQ14" s="11"/>
      <c r="AR14" s="15">
        <f t="shared" si="14"/>
        <v>0</v>
      </c>
      <c r="AS14" s="13" t="str">
        <f t="shared" si="15"/>
        <v>F</v>
      </c>
      <c r="AT14" s="14" t="str">
        <f t="shared" si="25"/>
        <v>0</v>
      </c>
      <c r="AU14" s="10"/>
      <c r="AV14" s="11"/>
      <c r="AW14" s="15">
        <f t="shared" si="16"/>
        <v>0</v>
      </c>
      <c r="AX14" s="13" t="str">
        <f t="shared" si="17"/>
        <v>F</v>
      </c>
      <c r="AY14" s="14" t="str">
        <f t="shared" si="26"/>
        <v>0</v>
      </c>
    </row>
    <row r="15" spans="1:51" ht="18" customHeight="1">
      <c r="A15" s="6">
        <v>8</v>
      </c>
      <c r="B15" s="31" t="s">
        <v>360</v>
      </c>
      <c r="C15" s="77" t="s">
        <v>332</v>
      </c>
      <c r="D15" s="78" t="s">
        <v>370</v>
      </c>
      <c r="E15" s="79" t="s">
        <v>377</v>
      </c>
      <c r="F15" s="16"/>
      <c r="G15" s="10"/>
      <c r="H15" s="11"/>
      <c r="I15" s="15">
        <f t="shared" si="0"/>
        <v>0</v>
      </c>
      <c r="J15" s="13" t="str">
        <f t="shared" si="1"/>
        <v>F</v>
      </c>
      <c r="K15" s="14" t="str">
        <f t="shared" si="18"/>
        <v>0</v>
      </c>
      <c r="L15" s="10"/>
      <c r="M15" s="11"/>
      <c r="N15" s="15">
        <f t="shared" si="2"/>
        <v>0</v>
      </c>
      <c r="O15" s="13" t="str">
        <f t="shared" si="3"/>
        <v>F</v>
      </c>
      <c r="P15" s="14" t="str">
        <f t="shared" si="19"/>
        <v>0</v>
      </c>
      <c r="Q15" s="10"/>
      <c r="R15" s="11"/>
      <c r="S15" s="15">
        <f t="shared" si="4"/>
        <v>0</v>
      </c>
      <c r="T15" s="13" t="str">
        <f t="shared" si="5"/>
        <v>F</v>
      </c>
      <c r="U15" s="14" t="str">
        <f t="shared" si="20"/>
        <v>0</v>
      </c>
      <c r="V15" s="10"/>
      <c r="W15" s="11"/>
      <c r="X15" s="15">
        <f t="shared" si="6"/>
        <v>0</v>
      </c>
      <c r="Y15" s="13" t="str">
        <f t="shared" si="7"/>
        <v>F</v>
      </c>
      <c r="Z15" s="14" t="str">
        <f t="shared" si="21"/>
        <v>0</v>
      </c>
      <c r="AA15" s="10"/>
      <c r="AB15" s="11"/>
      <c r="AC15" s="15">
        <f t="shared" si="8"/>
        <v>0</v>
      </c>
      <c r="AD15" s="13" t="str">
        <f t="shared" si="9"/>
        <v>F</v>
      </c>
      <c r="AE15" s="14" t="str">
        <f t="shared" si="22"/>
        <v>0</v>
      </c>
      <c r="AF15" s="10"/>
      <c r="AG15" s="11"/>
      <c r="AH15" s="15">
        <f t="shared" si="10"/>
        <v>0</v>
      </c>
      <c r="AI15" s="13" t="str">
        <f t="shared" si="11"/>
        <v>F</v>
      </c>
      <c r="AJ15" s="14" t="str">
        <f t="shared" si="23"/>
        <v>0</v>
      </c>
      <c r="AK15" s="10"/>
      <c r="AL15" s="11"/>
      <c r="AM15" s="15">
        <f t="shared" si="12"/>
        <v>0</v>
      </c>
      <c r="AN15" s="13" t="str">
        <f t="shared" si="13"/>
        <v>F</v>
      </c>
      <c r="AO15" s="14" t="str">
        <f t="shared" si="24"/>
        <v>0</v>
      </c>
      <c r="AP15" s="10"/>
      <c r="AQ15" s="11"/>
      <c r="AR15" s="15">
        <f t="shared" si="14"/>
        <v>0</v>
      </c>
      <c r="AS15" s="13" t="str">
        <f t="shared" si="15"/>
        <v>F</v>
      </c>
      <c r="AT15" s="14" t="str">
        <f t="shared" si="25"/>
        <v>0</v>
      </c>
      <c r="AU15" s="10"/>
      <c r="AV15" s="11"/>
      <c r="AW15" s="15">
        <f t="shared" si="16"/>
        <v>0</v>
      </c>
      <c r="AX15" s="13" t="str">
        <f t="shared" si="17"/>
        <v>F</v>
      </c>
      <c r="AY15" s="14" t="str">
        <f t="shared" si="26"/>
        <v>0</v>
      </c>
    </row>
  </sheetData>
  <sheetProtection/>
  <mergeCells count="24">
    <mergeCell ref="AK5:AO5"/>
    <mergeCell ref="AK6:AO6"/>
    <mergeCell ref="G5:K5"/>
    <mergeCell ref="G6:K6"/>
    <mergeCell ref="AP5:AT5"/>
    <mergeCell ref="AP6:AT6"/>
    <mergeCell ref="AU5:AY5"/>
    <mergeCell ref="AU6:AY6"/>
    <mergeCell ref="AA5:AE5"/>
    <mergeCell ref="AA6:AE6"/>
    <mergeCell ref="AF5:AJ5"/>
    <mergeCell ref="AF6:AJ6"/>
    <mergeCell ref="L5:P5"/>
    <mergeCell ref="L6:P6"/>
    <mergeCell ref="Q5:U5"/>
    <mergeCell ref="Q6:U6"/>
    <mergeCell ref="V5:Z5"/>
    <mergeCell ref="V6:Z6"/>
    <mergeCell ref="A4:F4"/>
    <mergeCell ref="A5:A6"/>
    <mergeCell ref="B5:B6"/>
    <mergeCell ref="C5:D6"/>
    <mergeCell ref="E5:E6"/>
    <mergeCell ref="C7:D7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Y9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3.140625" style="2" customWidth="1"/>
    <col min="4" max="4" width="8.140625" style="2" customWidth="1"/>
    <col min="5" max="5" width="12.00390625" style="2" customWidth="1"/>
    <col min="6" max="6" width="6.140625" style="2" customWidth="1"/>
    <col min="7" max="51" width="4.8515625" style="2" customWidth="1"/>
    <col min="5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449</v>
      </c>
      <c r="B4" s="161"/>
      <c r="C4" s="161"/>
      <c r="D4" s="161"/>
      <c r="E4" s="161"/>
      <c r="F4" s="161"/>
    </row>
    <row r="5" spans="1:5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459</v>
      </c>
      <c r="H5" s="157"/>
      <c r="I5" s="157"/>
      <c r="J5" s="157"/>
      <c r="K5" s="158"/>
      <c r="L5" s="156" t="s">
        <v>465</v>
      </c>
      <c r="M5" s="157"/>
      <c r="N5" s="157"/>
      <c r="O5" s="157"/>
      <c r="P5" s="158"/>
      <c r="Q5" s="156" t="s">
        <v>467</v>
      </c>
      <c r="R5" s="157"/>
      <c r="S5" s="157"/>
      <c r="T5" s="157"/>
      <c r="U5" s="158"/>
      <c r="V5" s="156" t="s">
        <v>462</v>
      </c>
      <c r="W5" s="157"/>
      <c r="X5" s="157"/>
      <c r="Y5" s="157"/>
      <c r="Z5" s="158"/>
      <c r="AA5" s="156" t="s">
        <v>439</v>
      </c>
      <c r="AB5" s="157"/>
      <c r="AC5" s="157"/>
      <c r="AD5" s="157"/>
      <c r="AE5" s="158"/>
      <c r="AF5" s="156" t="s">
        <v>460</v>
      </c>
      <c r="AG5" s="157"/>
      <c r="AH5" s="157"/>
      <c r="AI5" s="157"/>
      <c r="AJ5" s="158"/>
      <c r="AK5" s="156" t="s">
        <v>466</v>
      </c>
      <c r="AL5" s="157"/>
      <c r="AM5" s="157"/>
      <c r="AN5" s="157"/>
      <c r="AO5" s="158"/>
      <c r="AP5" s="156" t="s">
        <v>464</v>
      </c>
      <c r="AQ5" s="157"/>
      <c r="AR5" s="157"/>
      <c r="AS5" s="157"/>
      <c r="AT5" s="158"/>
      <c r="AU5" s="156" t="s">
        <v>52</v>
      </c>
      <c r="AV5" s="157"/>
      <c r="AW5" s="157"/>
      <c r="AX5" s="157"/>
      <c r="AY5" s="158"/>
    </row>
    <row r="6" spans="1:51" ht="21.75" customHeight="1">
      <c r="A6" s="163"/>
      <c r="B6" s="163"/>
      <c r="C6" s="166"/>
      <c r="D6" s="167"/>
      <c r="E6" s="163"/>
      <c r="F6" s="7">
        <f>SUM(G6:AY6)</f>
        <v>20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3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2</v>
      </c>
      <c r="AG6" s="157"/>
      <c r="AH6" s="157"/>
      <c r="AI6" s="157"/>
      <c r="AJ6" s="158"/>
      <c r="AK6" s="156">
        <v>2</v>
      </c>
      <c r="AL6" s="157"/>
      <c r="AM6" s="157"/>
      <c r="AN6" s="157"/>
      <c r="AO6" s="158"/>
      <c r="AP6" s="156">
        <v>3</v>
      </c>
      <c r="AQ6" s="157"/>
      <c r="AR6" s="157"/>
      <c r="AS6" s="157"/>
      <c r="AT6" s="158"/>
      <c r="AU6" s="156">
        <v>2</v>
      </c>
      <c r="AV6" s="157"/>
      <c r="AW6" s="157"/>
      <c r="AX6" s="157"/>
      <c r="AY6" s="158"/>
    </row>
    <row r="7" spans="1:5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  <c r="AU7" s="5" t="s">
        <v>5</v>
      </c>
      <c r="AV7" s="5" t="s">
        <v>6</v>
      </c>
      <c r="AW7" s="5" t="s">
        <v>7</v>
      </c>
      <c r="AX7" s="5" t="s">
        <v>9</v>
      </c>
      <c r="AY7" s="5" t="s">
        <v>10</v>
      </c>
    </row>
    <row r="8" spans="1:51" ht="18" customHeight="1">
      <c r="A8" s="6">
        <v>1</v>
      </c>
      <c r="B8" s="12" t="s">
        <v>378</v>
      </c>
      <c r="C8" s="80" t="s">
        <v>380</v>
      </c>
      <c r="D8" s="121" t="s">
        <v>381</v>
      </c>
      <c r="E8" s="82" t="s">
        <v>384</v>
      </c>
      <c r="F8" s="16">
        <f>(K8*$G$6+P8*$L$6+U8*$Q$6+Z8*$V$6+AE8*$AA$6+AJ8*$AF$6+AO8*$AK$6+AT8*$AP$6+AY8*$AU$6)/$F$6</f>
        <v>2.9</v>
      </c>
      <c r="G8" s="10">
        <v>7.6</v>
      </c>
      <c r="H8" s="11">
        <v>7</v>
      </c>
      <c r="I8" s="15">
        <f>H8*0.6+G8*0.4</f>
        <v>7.24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5.8</v>
      </c>
      <c r="M8" s="11">
        <v>7</v>
      </c>
      <c r="N8" s="15">
        <f>M8*0.6+L8*0.4</f>
        <v>6.52</v>
      </c>
      <c r="O8" s="13" t="str">
        <f>IF(N8&lt;4,"F",IF(N8&lt;5.5,"D",IF(N8&lt;7,"C",IF(N8&lt;8.5,"B","A"))))</f>
        <v>C</v>
      </c>
      <c r="P8" s="14" t="str">
        <f>IF(O8="A","4,0",IF(O8="B","3,0",IF(O8="C","2,0",IF(O8="D","1,0","0"))))</f>
        <v>2,0</v>
      </c>
      <c r="Q8" s="10">
        <v>8</v>
      </c>
      <c r="R8" s="11">
        <v>8</v>
      </c>
      <c r="S8" s="15">
        <f>R8*0.6+Q8*0.4</f>
        <v>8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22">
        <v>8</v>
      </c>
      <c r="W8" s="11">
        <v>8</v>
      </c>
      <c r="X8" s="15">
        <f>W8*0.6+V8*0.4</f>
        <v>8</v>
      </c>
      <c r="Y8" s="13" t="str">
        <f>IF(X8&lt;4,"F",IF(X8&lt;5.5,"D",IF(X8&lt;7,"C",IF(X8&lt;8.5,"B","A"))))</f>
        <v>B</v>
      </c>
      <c r="Z8" s="14" t="str">
        <f>IF(Y8="A","4,0",IF(Y8="B","3,0",IF(Y8="C","2,0",IF(Y8="D","1,0","0"))))</f>
        <v>3,0</v>
      </c>
      <c r="AA8" s="130">
        <v>8</v>
      </c>
      <c r="AB8" s="11">
        <v>8</v>
      </c>
      <c r="AC8" s="15">
        <f>AB8*0.6+AA8*0.4</f>
        <v>8</v>
      </c>
      <c r="AD8" s="13" t="str">
        <f>IF(AC8&lt;4,"F",IF(AC8&lt;5.5,"D",IF(AC8&lt;7,"C",IF(AC8&lt;8.5,"B","A"))))</f>
        <v>B</v>
      </c>
      <c r="AE8" s="14" t="str">
        <f>IF(AD8="A","4,0",IF(AD8="B","3,0",IF(AD8="C","2,0",IF(AD8="D","1,0","0"))))</f>
        <v>3,0</v>
      </c>
      <c r="AF8" s="10">
        <v>7.6</v>
      </c>
      <c r="AG8" s="11">
        <v>7</v>
      </c>
      <c r="AH8" s="15">
        <f>AG8*0.6+AF8*0.4</f>
        <v>7.24</v>
      </c>
      <c r="AI8" s="13" t="str">
        <f>IF(AH8&lt;4,"F",IF(AH8&lt;5.5,"D",IF(AH8&lt;7,"C",IF(AH8&lt;8.5,"B","A"))))</f>
        <v>B</v>
      </c>
      <c r="AJ8" s="14" t="str">
        <f>IF(AI8="A","4,0",IF(AI8="B","3,0",IF(AI8="C","2,0",IF(AI8="D","1,0","0"))))</f>
        <v>3,0</v>
      </c>
      <c r="AK8" s="10">
        <v>8.2</v>
      </c>
      <c r="AL8" s="11">
        <v>7</v>
      </c>
      <c r="AM8" s="15">
        <f>AL8*0.6+AK8*0.4</f>
        <v>7.48</v>
      </c>
      <c r="AN8" s="13" t="str">
        <f>IF(AM8&lt;4,"F",IF(AM8&lt;5.5,"D",IF(AM8&lt;7,"C",IF(AM8&lt;8.5,"B","A"))))</f>
        <v>B</v>
      </c>
      <c r="AO8" s="14" t="str">
        <f>IF(AN8="A","4,0",IF(AN8="B","3,0",IF(AN8="C","2,0",IF(AN8="D","1,0","0"))))</f>
        <v>3,0</v>
      </c>
      <c r="AP8" s="10">
        <v>8.2</v>
      </c>
      <c r="AQ8" s="11">
        <v>7</v>
      </c>
      <c r="AR8" s="15">
        <f>AQ8*0.6+AP8*0.4</f>
        <v>7.48</v>
      </c>
      <c r="AS8" s="13" t="str">
        <f>IF(AR8&lt;4,"F",IF(AR8&lt;5.5,"D",IF(AR8&lt;7,"C",IF(AR8&lt;8.5,"B","A"))))</f>
        <v>B</v>
      </c>
      <c r="AT8" s="14" t="str">
        <f>IF(AS8="A","4,0",IF(AS8="B","3,0",IF(AS8="C","2,0",IF(AS8="D","1,0","0"))))</f>
        <v>3,0</v>
      </c>
      <c r="AU8" s="130">
        <v>9</v>
      </c>
      <c r="AV8" s="11">
        <v>8</v>
      </c>
      <c r="AW8" s="15">
        <f>AV8*0.6+AU8*0.4</f>
        <v>8.4</v>
      </c>
      <c r="AX8" s="13" t="str">
        <f>IF(AW8&lt;4,"F",IF(AW8&lt;5.5,"D",IF(AW8&lt;7,"C",IF(AW8&lt;8.5,"B","A"))))</f>
        <v>B</v>
      </c>
      <c r="AY8" s="14" t="str">
        <f>IF(AX8="A","4,0",IF(AX8="B","3,0",IF(AX8="C","2,0",IF(AX8="D","1,0","0"))))</f>
        <v>3,0</v>
      </c>
    </row>
    <row r="9" spans="1:51" ht="18" customHeight="1">
      <c r="A9" s="6">
        <v>2</v>
      </c>
      <c r="B9" s="42" t="s">
        <v>379</v>
      </c>
      <c r="C9" s="26" t="s">
        <v>382</v>
      </c>
      <c r="D9" s="83" t="s">
        <v>383</v>
      </c>
      <c r="E9" s="27" t="s">
        <v>385</v>
      </c>
      <c r="F9" s="16">
        <f>(K9*$G$6+P9*$L$6+U9*$Q$6+Z9*$V$6+AE9*$AA$6+AJ9*$AF$6+AO9*$AK$6+AT9*$AP$6+AY9*$AU$6)/$F$6</f>
        <v>0.6</v>
      </c>
      <c r="G9" s="10"/>
      <c r="H9" s="11"/>
      <c r="I9" s="15">
        <f>H9*0.6+G9*0.4</f>
        <v>0</v>
      </c>
      <c r="J9" s="13" t="str">
        <f>IF(I9&lt;4,"F",IF(I9&lt;5.5,"D",IF(I9&lt;7,"C",IF(I9&lt;8.5,"B","A"))))</f>
        <v>F</v>
      </c>
      <c r="K9" s="14" t="str">
        <f>IF(J9="A","4,0",IF(J9="B","3,0",IF(J9="C","2,0",IF(J9="D","1,0","0"))))</f>
        <v>0</v>
      </c>
      <c r="L9" s="130">
        <v>7</v>
      </c>
      <c r="M9" s="11">
        <v>7</v>
      </c>
      <c r="N9" s="15">
        <f>M9*0.6+L9*0.4</f>
        <v>7</v>
      </c>
      <c r="O9" s="13" t="str">
        <f>IF(N9&lt;4,"F",IF(N9&lt;5.5,"D",IF(N9&lt;7,"C",IF(N9&lt;8.5,"B","A"))))</f>
        <v>B</v>
      </c>
      <c r="P9" s="14" t="str">
        <f>IF(O9="A","4,0",IF(O9="B","3,0",IF(O9="C","2,0",IF(O9="D","1,0","0"))))</f>
        <v>3,0</v>
      </c>
      <c r="Q9" s="10"/>
      <c r="R9" s="11"/>
      <c r="S9" s="15">
        <f>R9*0.6+Q9*0.4</f>
        <v>0</v>
      </c>
      <c r="T9" s="13" t="str">
        <f>IF(S9&lt;4,"F",IF(S9&lt;5.5,"D",IF(S9&lt;7,"C",IF(S9&lt;8.5,"B","A"))))</f>
        <v>F</v>
      </c>
      <c r="U9" s="14" t="str">
        <f>IF(T9="A","4,0",IF(T9="B","3,0",IF(T9="C","2,0",IF(T9="D","1,0","0"))))</f>
        <v>0</v>
      </c>
      <c r="V9" s="10"/>
      <c r="W9" s="11"/>
      <c r="X9" s="15">
        <f>W9*0.6+V9*0.4</f>
        <v>0</v>
      </c>
      <c r="Y9" s="13" t="str">
        <f>IF(X9&lt;4,"F",IF(X9&lt;5.5,"D",IF(X9&lt;7,"C",IF(X9&lt;8.5,"B","A"))))</f>
        <v>F</v>
      </c>
      <c r="Z9" s="14" t="str">
        <f>IF(Y9="A","4,0",IF(Y9="B","3,0",IF(Y9="C","2,0",IF(Y9="D","1,0","0"))))</f>
        <v>0</v>
      </c>
      <c r="AA9" s="10"/>
      <c r="AB9" s="11"/>
      <c r="AC9" s="15">
        <f>AB9*0.6+AA9*0.4</f>
        <v>0</v>
      </c>
      <c r="AD9" s="13" t="str">
        <f>IF(AC9&lt;4,"F",IF(AC9&lt;5.5,"D",IF(AC9&lt;7,"C",IF(AC9&lt;8.5,"B","A"))))</f>
        <v>F</v>
      </c>
      <c r="AE9" s="14" t="str">
        <f>IF(AD9="A","4,0",IF(AD9="B","3,0",IF(AD9="C","2,0",IF(AD9="D","1,0","0"))))</f>
        <v>0</v>
      </c>
      <c r="AF9" s="130">
        <v>7</v>
      </c>
      <c r="AG9" s="11">
        <v>7</v>
      </c>
      <c r="AH9" s="15">
        <f>AG9*0.6+AF9*0.4</f>
        <v>7</v>
      </c>
      <c r="AI9" s="13" t="str">
        <f>IF(AH9&lt;4,"F",IF(AH9&lt;5.5,"D",IF(AH9&lt;7,"C",IF(AH9&lt;8.5,"B","A"))))</f>
        <v>B</v>
      </c>
      <c r="AJ9" s="14" t="str">
        <f>IF(AI9="A","4,0",IF(AI9="B","3,0",IF(AI9="C","2,0",IF(AI9="D","1,0","0"))))</f>
        <v>3,0</v>
      </c>
      <c r="AK9" s="130">
        <v>6</v>
      </c>
      <c r="AL9" s="11"/>
      <c r="AM9" s="15">
        <f>AL9*0.6+AK9*0.4</f>
        <v>2.4000000000000004</v>
      </c>
      <c r="AN9" s="13" t="str">
        <f>IF(AM9&lt;4,"F",IF(AM9&lt;5.5,"D",IF(AM9&lt;7,"C",IF(AM9&lt;8.5,"B","A"))))</f>
        <v>F</v>
      </c>
      <c r="AO9" s="14" t="str">
        <f>IF(AN9="A","4,0",IF(AN9="B","3,0",IF(AN9="C","2,0",IF(AN9="D","1,0","0"))))</f>
        <v>0</v>
      </c>
      <c r="AP9" s="10"/>
      <c r="AQ9" s="11"/>
      <c r="AR9" s="15">
        <f>AQ9*0.6+AP9*0.4</f>
        <v>0</v>
      </c>
      <c r="AS9" s="13" t="str">
        <f>IF(AR9&lt;4,"F",IF(AR9&lt;5.5,"D",IF(AR9&lt;7,"C",IF(AR9&lt;8.5,"B","A"))))</f>
        <v>F</v>
      </c>
      <c r="AT9" s="14" t="str">
        <f>IF(AS9="A","4,0",IF(AS9="B","3,0",IF(AS9="C","2,0",IF(AS9="D","1,0","0"))))</f>
        <v>0</v>
      </c>
      <c r="AU9" s="10"/>
      <c r="AV9" s="11"/>
      <c r="AW9" s="15">
        <f>AV9*0.6+AU9*0.4</f>
        <v>0</v>
      </c>
      <c r="AX9" s="13" t="str">
        <f>IF(AW9&lt;4,"F",IF(AW9&lt;5.5,"D",IF(AW9&lt;7,"C",IF(AW9&lt;8.5,"B","A"))))</f>
        <v>F</v>
      </c>
      <c r="AY9" s="14" t="str">
        <f>IF(AX9="A","4,0",IF(AX9="B","3,0",IF(AX9="C","2,0",IF(AX9="D","1,0","0"))))</f>
        <v>0</v>
      </c>
    </row>
  </sheetData>
  <sheetProtection/>
  <mergeCells count="24">
    <mergeCell ref="C7:D7"/>
    <mergeCell ref="G5:K5"/>
    <mergeCell ref="A4:F4"/>
    <mergeCell ref="A5:A6"/>
    <mergeCell ref="B5:B6"/>
    <mergeCell ref="C5:D6"/>
    <mergeCell ref="E5:E6"/>
    <mergeCell ref="G6:K6"/>
    <mergeCell ref="L5:P5"/>
    <mergeCell ref="L6:P6"/>
    <mergeCell ref="Q5:U5"/>
    <mergeCell ref="Q6:U6"/>
    <mergeCell ref="V5:Z5"/>
    <mergeCell ref="V6:Z6"/>
    <mergeCell ref="AU5:AY5"/>
    <mergeCell ref="AF6:AJ6"/>
    <mergeCell ref="AK6:AO6"/>
    <mergeCell ref="AP6:AT6"/>
    <mergeCell ref="AU6:AY6"/>
    <mergeCell ref="AA5:AE5"/>
    <mergeCell ref="AA6:AE6"/>
    <mergeCell ref="AF5:AJ5"/>
    <mergeCell ref="AK5:AO5"/>
    <mergeCell ref="AP5:AT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6"/>
  <sheetViews>
    <sheetView zoomScalePageLayoutView="0" workbookViewId="0" topLeftCell="A1">
      <selection activeCell="Z18" sqref="Z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5.28125" style="2" customWidth="1"/>
    <col min="4" max="4" width="10.140625" style="2" customWidth="1"/>
    <col min="5" max="5" width="13.8515625" style="2" customWidth="1"/>
    <col min="6" max="6" width="10.8515625" style="2" customWidth="1"/>
    <col min="7" max="41" width="4.8515625" style="2" customWidth="1"/>
    <col min="4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132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386</v>
      </c>
      <c r="B4" s="161"/>
      <c r="C4" s="161"/>
      <c r="D4" s="161"/>
      <c r="E4" s="161"/>
      <c r="F4" s="161"/>
    </row>
    <row r="5" spans="1:4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468</v>
      </c>
      <c r="H5" s="157"/>
      <c r="I5" s="157"/>
      <c r="J5" s="157"/>
      <c r="K5" s="158"/>
      <c r="L5" s="156" t="s">
        <v>469</v>
      </c>
      <c r="M5" s="157"/>
      <c r="N5" s="157"/>
      <c r="O5" s="157"/>
      <c r="P5" s="158"/>
      <c r="Q5" s="156" t="s">
        <v>470</v>
      </c>
      <c r="R5" s="157"/>
      <c r="S5" s="157"/>
      <c r="T5" s="157"/>
      <c r="U5" s="158"/>
      <c r="V5" s="156" t="s">
        <v>471</v>
      </c>
      <c r="W5" s="157"/>
      <c r="X5" s="157"/>
      <c r="Y5" s="157"/>
      <c r="Z5" s="158"/>
      <c r="AA5" s="156" t="s">
        <v>472</v>
      </c>
      <c r="AB5" s="157"/>
      <c r="AC5" s="157"/>
      <c r="AD5" s="157"/>
      <c r="AE5" s="158"/>
      <c r="AF5" s="156" t="s">
        <v>473</v>
      </c>
      <c r="AG5" s="157"/>
      <c r="AH5" s="157"/>
      <c r="AI5" s="157"/>
      <c r="AJ5" s="158"/>
      <c r="AK5" s="156" t="s">
        <v>474</v>
      </c>
      <c r="AL5" s="157"/>
      <c r="AM5" s="157"/>
      <c r="AN5" s="157"/>
      <c r="AO5" s="158"/>
    </row>
    <row r="6" spans="1:41" ht="21.75" customHeight="1">
      <c r="A6" s="163"/>
      <c r="B6" s="163"/>
      <c r="C6" s="166"/>
      <c r="D6" s="167"/>
      <c r="E6" s="163"/>
      <c r="F6" s="7">
        <f>SUM(G6:AO6)</f>
        <v>21</v>
      </c>
      <c r="G6" s="156">
        <v>3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3</v>
      </c>
      <c r="W6" s="157"/>
      <c r="X6" s="157"/>
      <c r="Y6" s="157"/>
      <c r="Z6" s="158"/>
      <c r="AA6" s="156">
        <v>3</v>
      </c>
      <c r="AB6" s="157"/>
      <c r="AC6" s="157"/>
      <c r="AD6" s="157"/>
      <c r="AE6" s="158"/>
      <c r="AF6" s="156">
        <v>3</v>
      </c>
      <c r="AG6" s="157"/>
      <c r="AH6" s="157"/>
      <c r="AI6" s="157"/>
      <c r="AJ6" s="158"/>
      <c r="AK6" s="156">
        <v>5</v>
      </c>
      <c r="AL6" s="157"/>
      <c r="AM6" s="157"/>
      <c r="AN6" s="157"/>
      <c r="AO6" s="158"/>
    </row>
    <row r="7" spans="1:4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</row>
    <row r="8" spans="1:41" ht="18" customHeight="1">
      <c r="A8" s="6">
        <v>1</v>
      </c>
      <c r="B8" s="84" t="s">
        <v>387</v>
      </c>
      <c r="C8" s="33" t="s">
        <v>393</v>
      </c>
      <c r="D8" s="23" t="s">
        <v>177</v>
      </c>
      <c r="E8" s="35" t="s">
        <v>45</v>
      </c>
      <c r="F8" s="16">
        <f aca="true" t="shared" si="0" ref="F8:F13">(K8*$G$6+P8*$L$6+U8*$Q$6+Z8*$V$6+AE8*$AA$6+AJ8*$AF$6+AO8*$AK$6)/$F$6</f>
        <v>3.142857142857143</v>
      </c>
      <c r="G8" s="130">
        <v>8</v>
      </c>
      <c r="H8" s="11">
        <v>9</v>
      </c>
      <c r="I8" s="15">
        <f aca="true" t="shared" si="1" ref="I8:I13">H8*0.6+G8*0.4</f>
        <v>8.6</v>
      </c>
      <c r="J8" s="13" t="str">
        <f aca="true" t="shared" si="2" ref="J8:J13">IF(I8&lt;4,"F",IF(I8&lt;5.5,"D",IF(I8&lt;7,"C",IF(I8&lt;8.5,"B","A"))))</f>
        <v>A</v>
      </c>
      <c r="K8" s="14" t="str">
        <f aca="true" t="shared" si="3" ref="K8:K13">IF(J8="A","4,0",IF(J8="B","3,0",IF(J8="C","2,0",IF(J8="D","1,0","0"))))</f>
        <v>4,0</v>
      </c>
      <c r="L8" s="10">
        <v>8</v>
      </c>
      <c r="M8" s="11">
        <v>7</v>
      </c>
      <c r="N8" s="15">
        <f aca="true" t="shared" si="4" ref="N8:N13">M8*0.6+L8*0.4</f>
        <v>7.4</v>
      </c>
      <c r="O8" s="13" t="str">
        <f aca="true" t="shared" si="5" ref="O8:O13">IF(N8&lt;4,"F",IF(N8&lt;5.5,"D",IF(N8&lt;7,"C",IF(N8&lt;8.5,"B","A"))))</f>
        <v>B</v>
      </c>
      <c r="P8" s="14" t="str">
        <f aca="true" t="shared" si="6" ref="P8:P13">IF(O8="A","4,0",IF(O8="B","3,0",IF(O8="C","2,0",IF(O8="D","1,0","0"))))</f>
        <v>3,0</v>
      </c>
      <c r="Q8" s="130">
        <v>8</v>
      </c>
      <c r="R8" s="11">
        <v>8</v>
      </c>
      <c r="S8" s="15">
        <f aca="true" t="shared" si="7" ref="S8:S13">R8*0.6+Q8*0.4</f>
        <v>8</v>
      </c>
      <c r="T8" s="13" t="str">
        <f aca="true" t="shared" si="8" ref="T8:T13">IF(S8&lt;4,"F",IF(S8&lt;5.5,"D",IF(S8&lt;7,"C",IF(S8&lt;8.5,"B","A"))))</f>
        <v>B</v>
      </c>
      <c r="U8" s="14" t="str">
        <f aca="true" t="shared" si="9" ref="U8:U13">IF(T8="A","4,0",IF(T8="B","3,0",IF(T8="C","2,0",IF(T8="D","1,0","0"))))</f>
        <v>3,0</v>
      </c>
      <c r="V8" s="130">
        <v>8</v>
      </c>
      <c r="W8" s="11">
        <v>7</v>
      </c>
      <c r="X8" s="15">
        <f aca="true" t="shared" si="10" ref="X8:X13">W8*0.6+V8*0.4</f>
        <v>7.4</v>
      </c>
      <c r="Y8" s="13" t="str">
        <f aca="true" t="shared" si="11" ref="Y8:Y13">IF(X8&lt;4,"F",IF(X8&lt;5.5,"D",IF(X8&lt;7,"C",IF(X8&lt;8.5,"B","A"))))</f>
        <v>B</v>
      </c>
      <c r="Z8" s="14" t="str">
        <f aca="true" t="shared" si="12" ref="Z8:Z13">IF(Y8="A","4,0",IF(Y8="B","3,0",IF(Y8="C","2,0",IF(Y8="D","1,0","0"))))</f>
        <v>3,0</v>
      </c>
      <c r="AA8" s="10">
        <v>8.2</v>
      </c>
      <c r="AB8" s="11">
        <v>8</v>
      </c>
      <c r="AC8" s="15">
        <f aca="true" t="shared" si="13" ref="AC8:AC13">AB8*0.6+AA8*0.4</f>
        <v>8.08</v>
      </c>
      <c r="AD8" s="13" t="str">
        <f aca="true" t="shared" si="14" ref="AD8:AD13">IF(AC8&lt;4,"F",IF(AC8&lt;5.5,"D",IF(AC8&lt;7,"C",IF(AC8&lt;8.5,"B","A"))))</f>
        <v>B</v>
      </c>
      <c r="AE8" s="14" t="str">
        <f aca="true" t="shared" si="15" ref="AE8:AE13">IF(AD8="A","4,0",IF(AD8="B","3,0",IF(AD8="C","2,0",IF(AD8="D","1,0","0"))))</f>
        <v>3,0</v>
      </c>
      <c r="AF8" s="10">
        <v>8</v>
      </c>
      <c r="AG8" s="11">
        <v>8.5</v>
      </c>
      <c r="AH8" s="15">
        <f aca="true" t="shared" si="16" ref="AH8:AH13">AG8*0.6+AF8*0.4</f>
        <v>8.3</v>
      </c>
      <c r="AI8" s="13" t="str">
        <f aca="true" t="shared" si="17" ref="AI8:AI13">IF(AH8&lt;4,"F",IF(AH8&lt;5.5,"D",IF(AH8&lt;7,"C",IF(AH8&lt;8.5,"B","A"))))</f>
        <v>B</v>
      </c>
      <c r="AJ8" s="14" t="str">
        <f aca="true" t="shared" si="18" ref="AJ8:AJ13">IF(AI8="A","4,0",IF(AI8="B","3,0",IF(AI8="C","2,0",IF(AI8="D","1,0","0"))))</f>
        <v>3,0</v>
      </c>
      <c r="AK8" s="130">
        <v>8</v>
      </c>
      <c r="AL8" s="11">
        <v>8</v>
      </c>
      <c r="AM8" s="15">
        <f aca="true" t="shared" si="19" ref="AM8:AM13">AL8*0.6+AK8*0.4</f>
        <v>8</v>
      </c>
      <c r="AN8" s="13" t="str">
        <f aca="true" t="shared" si="20" ref="AN8:AN13">IF(AM8&lt;4,"F",IF(AM8&lt;5.5,"D",IF(AM8&lt;7,"C",IF(AM8&lt;8.5,"B","A"))))</f>
        <v>B</v>
      </c>
      <c r="AO8" s="14" t="str">
        <f aca="true" t="shared" si="21" ref="AO8:AO13">IF(AN8="A","4,0",IF(AN8="B","3,0",IF(AN8="C","2,0",IF(AN8="D","1,0","0"))))</f>
        <v>3,0</v>
      </c>
    </row>
    <row r="9" spans="1:41" ht="18" customHeight="1">
      <c r="A9" s="6">
        <v>2</v>
      </c>
      <c r="B9" s="84" t="s">
        <v>388</v>
      </c>
      <c r="C9" s="25" t="s">
        <v>394</v>
      </c>
      <c r="D9" s="45" t="s">
        <v>395</v>
      </c>
      <c r="E9" s="90">
        <v>38286</v>
      </c>
      <c r="F9" s="16">
        <f t="shared" si="0"/>
        <v>3.4761904761904763</v>
      </c>
      <c r="G9" s="130">
        <v>9</v>
      </c>
      <c r="H9" s="11">
        <v>9</v>
      </c>
      <c r="I9" s="15">
        <f t="shared" si="1"/>
        <v>9</v>
      </c>
      <c r="J9" s="13" t="str">
        <f t="shared" si="2"/>
        <v>A</v>
      </c>
      <c r="K9" s="14" t="str">
        <f t="shared" si="3"/>
        <v>4,0</v>
      </c>
      <c r="L9" s="10">
        <v>9</v>
      </c>
      <c r="M9" s="11">
        <v>9</v>
      </c>
      <c r="N9" s="15">
        <f t="shared" si="4"/>
        <v>9</v>
      </c>
      <c r="O9" s="13" t="str">
        <f t="shared" si="5"/>
        <v>A</v>
      </c>
      <c r="P9" s="14" t="str">
        <f t="shared" si="6"/>
        <v>4,0</v>
      </c>
      <c r="Q9" s="130">
        <v>9</v>
      </c>
      <c r="R9" s="11">
        <v>9</v>
      </c>
      <c r="S9" s="15">
        <f t="shared" si="7"/>
        <v>9</v>
      </c>
      <c r="T9" s="13" t="str">
        <f t="shared" si="8"/>
        <v>A</v>
      </c>
      <c r="U9" s="14" t="str">
        <f t="shared" si="9"/>
        <v>4,0</v>
      </c>
      <c r="V9" s="130">
        <v>9</v>
      </c>
      <c r="W9" s="11">
        <v>8</v>
      </c>
      <c r="X9" s="15">
        <f t="shared" si="10"/>
        <v>8.4</v>
      </c>
      <c r="Y9" s="13" t="str">
        <f t="shared" si="11"/>
        <v>B</v>
      </c>
      <c r="Z9" s="14" t="str">
        <f t="shared" si="12"/>
        <v>3,0</v>
      </c>
      <c r="AA9" s="10">
        <v>9.2</v>
      </c>
      <c r="AB9" s="11">
        <v>8.5</v>
      </c>
      <c r="AC9" s="15">
        <f t="shared" si="13"/>
        <v>8.78</v>
      </c>
      <c r="AD9" s="13" t="str">
        <f t="shared" si="14"/>
        <v>A</v>
      </c>
      <c r="AE9" s="14" t="str">
        <f t="shared" si="15"/>
        <v>4,0</v>
      </c>
      <c r="AF9" s="10">
        <v>9</v>
      </c>
      <c r="AG9" s="11">
        <v>8</v>
      </c>
      <c r="AH9" s="15">
        <f t="shared" si="16"/>
        <v>8.4</v>
      </c>
      <c r="AI9" s="13" t="str">
        <f t="shared" si="17"/>
        <v>B</v>
      </c>
      <c r="AJ9" s="14" t="str">
        <f t="shared" si="18"/>
        <v>3,0</v>
      </c>
      <c r="AK9" s="130">
        <v>9</v>
      </c>
      <c r="AL9" s="11">
        <v>8</v>
      </c>
      <c r="AM9" s="15">
        <f t="shared" si="19"/>
        <v>8.4</v>
      </c>
      <c r="AN9" s="13" t="str">
        <f t="shared" si="20"/>
        <v>B</v>
      </c>
      <c r="AO9" s="14" t="str">
        <f t="shared" si="21"/>
        <v>3,0</v>
      </c>
    </row>
    <row r="10" spans="1:41" ht="18" customHeight="1">
      <c r="A10" s="6">
        <v>3</v>
      </c>
      <c r="B10" s="84" t="s">
        <v>389</v>
      </c>
      <c r="C10" s="85" t="s">
        <v>332</v>
      </c>
      <c r="D10" s="88" t="s">
        <v>396</v>
      </c>
      <c r="E10" s="91" t="s">
        <v>402</v>
      </c>
      <c r="F10" s="16">
        <f t="shared" si="0"/>
        <v>0.8571428571428571</v>
      </c>
      <c r="G10" s="10"/>
      <c r="H10" s="11"/>
      <c r="I10" s="15">
        <f t="shared" si="1"/>
        <v>0</v>
      </c>
      <c r="J10" s="13" t="str">
        <f t="shared" si="2"/>
        <v>F</v>
      </c>
      <c r="K10" s="14" t="str">
        <f t="shared" si="3"/>
        <v>0</v>
      </c>
      <c r="L10" s="10"/>
      <c r="M10" s="11"/>
      <c r="N10" s="15">
        <f t="shared" si="4"/>
        <v>0</v>
      </c>
      <c r="O10" s="13" t="str">
        <f t="shared" si="5"/>
        <v>F</v>
      </c>
      <c r="P10" s="14" t="str">
        <f t="shared" si="6"/>
        <v>0</v>
      </c>
      <c r="Q10" s="130">
        <v>7</v>
      </c>
      <c r="R10" s="11"/>
      <c r="S10" s="15">
        <f t="shared" si="7"/>
        <v>2.8000000000000003</v>
      </c>
      <c r="T10" s="13" t="str">
        <f t="shared" si="8"/>
        <v>F</v>
      </c>
      <c r="U10" s="14" t="str">
        <f t="shared" si="9"/>
        <v>0</v>
      </c>
      <c r="V10" s="130">
        <v>7</v>
      </c>
      <c r="W10" s="11">
        <v>8</v>
      </c>
      <c r="X10" s="15">
        <f t="shared" si="10"/>
        <v>7.6</v>
      </c>
      <c r="Y10" s="13" t="str">
        <f t="shared" si="11"/>
        <v>B</v>
      </c>
      <c r="Z10" s="14" t="str">
        <f t="shared" si="12"/>
        <v>3,0</v>
      </c>
      <c r="AA10" s="130">
        <v>7</v>
      </c>
      <c r="AB10" s="11"/>
      <c r="AC10" s="15">
        <f t="shared" si="13"/>
        <v>2.8000000000000003</v>
      </c>
      <c r="AD10" s="13" t="str">
        <f t="shared" si="14"/>
        <v>F</v>
      </c>
      <c r="AE10" s="14" t="str">
        <f t="shared" si="15"/>
        <v>0</v>
      </c>
      <c r="AF10" s="10">
        <v>6</v>
      </c>
      <c r="AG10" s="11">
        <v>8</v>
      </c>
      <c r="AH10" s="15">
        <f t="shared" si="16"/>
        <v>7.2</v>
      </c>
      <c r="AI10" s="13" t="str">
        <f t="shared" si="17"/>
        <v>B</v>
      </c>
      <c r="AJ10" s="14" t="str">
        <f t="shared" si="18"/>
        <v>3,0</v>
      </c>
      <c r="AK10" s="10"/>
      <c r="AL10" s="11"/>
      <c r="AM10" s="15">
        <f t="shared" si="19"/>
        <v>0</v>
      </c>
      <c r="AN10" s="13" t="str">
        <f t="shared" si="20"/>
        <v>F</v>
      </c>
      <c r="AO10" s="14" t="str">
        <f t="shared" si="21"/>
        <v>0</v>
      </c>
    </row>
    <row r="11" spans="1:41" ht="18" customHeight="1">
      <c r="A11" s="6">
        <v>4</v>
      </c>
      <c r="B11" s="84" t="s">
        <v>390</v>
      </c>
      <c r="C11" s="86" t="s">
        <v>397</v>
      </c>
      <c r="D11" s="74" t="s">
        <v>398</v>
      </c>
      <c r="E11" s="92" t="s">
        <v>47</v>
      </c>
      <c r="F11" s="16">
        <f t="shared" si="0"/>
        <v>0</v>
      </c>
      <c r="G11" s="10"/>
      <c r="H11" s="11"/>
      <c r="I11" s="15">
        <f t="shared" si="1"/>
        <v>0</v>
      </c>
      <c r="J11" s="13" t="str">
        <f t="shared" si="2"/>
        <v>F</v>
      </c>
      <c r="K11" s="14" t="str">
        <f t="shared" si="3"/>
        <v>0</v>
      </c>
      <c r="L11" s="10"/>
      <c r="M11" s="11"/>
      <c r="N11" s="15">
        <f t="shared" si="4"/>
        <v>0</v>
      </c>
      <c r="O11" s="13" t="str">
        <f t="shared" si="5"/>
        <v>F</v>
      </c>
      <c r="P11" s="14" t="str">
        <f t="shared" si="6"/>
        <v>0</v>
      </c>
      <c r="Q11" s="10"/>
      <c r="R11" s="11"/>
      <c r="S11" s="15">
        <f t="shared" si="7"/>
        <v>0</v>
      </c>
      <c r="T11" s="13" t="str">
        <f t="shared" si="8"/>
        <v>F</v>
      </c>
      <c r="U11" s="14" t="str">
        <f t="shared" si="9"/>
        <v>0</v>
      </c>
      <c r="V11" s="10"/>
      <c r="W11" s="11"/>
      <c r="X11" s="15">
        <f t="shared" si="10"/>
        <v>0</v>
      </c>
      <c r="Y11" s="13" t="str">
        <f t="shared" si="11"/>
        <v>F</v>
      </c>
      <c r="Z11" s="14" t="str">
        <f t="shared" si="12"/>
        <v>0</v>
      </c>
      <c r="AA11" s="10"/>
      <c r="AB11" s="11"/>
      <c r="AC11" s="15">
        <f t="shared" si="13"/>
        <v>0</v>
      </c>
      <c r="AD11" s="13" t="str">
        <f t="shared" si="14"/>
        <v>F</v>
      </c>
      <c r="AE11" s="14" t="str">
        <f t="shared" si="15"/>
        <v>0</v>
      </c>
      <c r="AF11" s="10"/>
      <c r="AG11" s="11"/>
      <c r="AH11" s="15">
        <f t="shared" si="16"/>
        <v>0</v>
      </c>
      <c r="AI11" s="13" t="str">
        <f t="shared" si="17"/>
        <v>F</v>
      </c>
      <c r="AJ11" s="14" t="str">
        <f t="shared" si="18"/>
        <v>0</v>
      </c>
      <c r="AK11" s="10"/>
      <c r="AL11" s="11"/>
      <c r="AM11" s="15">
        <f t="shared" si="19"/>
        <v>0</v>
      </c>
      <c r="AN11" s="13" t="str">
        <f t="shared" si="20"/>
        <v>F</v>
      </c>
      <c r="AO11" s="14" t="str">
        <f t="shared" si="21"/>
        <v>0</v>
      </c>
    </row>
    <row r="12" spans="1:41" ht="18" customHeight="1">
      <c r="A12" s="6">
        <v>5</v>
      </c>
      <c r="B12" s="84" t="s">
        <v>391</v>
      </c>
      <c r="C12" s="87" t="s">
        <v>399</v>
      </c>
      <c r="D12" s="89" t="s">
        <v>210</v>
      </c>
      <c r="E12" s="93" t="s">
        <v>48</v>
      </c>
      <c r="F12" s="16">
        <f t="shared" si="0"/>
        <v>3</v>
      </c>
      <c r="G12" s="10">
        <v>7.8</v>
      </c>
      <c r="H12" s="11">
        <v>8</v>
      </c>
      <c r="I12" s="15">
        <f t="shared" si="1"/>
        <v>7.92</v>
      </c>
      <c r="J12" s="13" t="str">
        <f t="shared" si="2"/>
        <v>B</v>
      </c>
      <c r="K12" s="14" t="str">
        <f t="shared" si="3"/>
        <v>3,0</v>
      </c>
      <c r="L12" s="10">
        <v>7.6</v>
      </c>
      <c r="M12" s="11">
        <v>7</v>
      </c>
      <c r="N12" s="15">
        <f t="shared" si="4"/>
        <v>7.24</v>
      </c>
      <c r="O12" s="13" t="str">
        <f t="shared" si="5"/>
        <v>B</v>
      </c>
      <c r="P12" s="14" t="str">
        <f t="shared" si="6"/>
        <v>3,0</v>
      </c>
      <c r="Q12" s="10">
        <v>7.3</v>
      </c>
      <c r="R12" s="11">
        <v>8</v>
      </c>
      <c r="S12" s="15">
        <f t="shared" si="7"/>
        <v>7.72</v>
      </c>
      <c r="T12" s="13" t="str">
        <f t="shared" si="8"/>
        <v>B</v>
      </c>
      <c r="U12" s="14" t="str">
        <f t="shared" si="9"/>
        <v>3,0</v>
      </c>
      <c r="V12" s="10">
        <v>7.2</v>
      </c>
      <c r="W12" s="11">
        <v>8</v>
      </c>
      <c r="X12" s="15">
        <f t="shared" si="10"/>
        <v>7.68</v>
      </c>
      <c r="Y12" s="13" t="str">
        <f t="shared" si="11"/>
        <v>B</v>
      </c>
      <c r="Z12" s="14" t="str">
        <f t="shared" si="12"/>
        <v>3,0</v>
      </c>
      <c r="AA12" s="10">
        <v>7.2</v>
      </c>
      <c r="AB12" s="11">
        <v>7</v>
      </c>
      <c r="AC12" s="15">
        <f t="shared" si="13"/>
        <v>7.08</v>
      </c>
      <c r="AD12" s="13" t="str">
        <f t="shared" si="14"/>
        <v>B</v>
      </c>
      <c r="AE12" s="14" t="str">
        <f t="shared" si="15"/>
        <v>3,0</v>
      </c>
      <c r="AF12" s="10">
        <v>7</v>
      </c>
      <c r="AG12" s="11">
        <v>8</v>
      </c>
      <c r="AH12" s="15">
        <f t="shared" si="16"/>
        <v>7.6</v>
      </c>
      <c r="AI12" s="13" t="str">
        <f t="shared" si="17"/>
        <v>B</v>
      </c>
      <c r="AJ12" s="14" t="str">
        <f t="shared" si="18"/>
        <v>3,0</v>
      </c>
      <c r="AK12" s="130">
        <v>8</v>
      </c>
      <c r="AL12" s="11">
        <v>7</v>
      </c>
      <c r="AM12" s="15">
        <f t="shared" si="19"/>
        <v>7.4</v>
      </c>
      <c r="AN12" s="13" t="str">
        <f t="shared" si="20"/>
        <v>B</v>
      </c>
      <c r="AO12" s="14" t="str">
        <f t="shared" si="21"/>
        <v>3,0</v>
      </c>
    </row>
    <row r="13" spans="1:41" ht="18" customHeight="1">
      <c r="A13" s="6">
        <v>6</v>
      </c>
      <c r="B13" s="84" t="s">
        <v>392</v>
      </c>
      <c r="C13" s="33" t="s">
        <v>400</v>
      </c>
      <c r="D13" s="23" t="s">
        <v>401</v>
      </c>
      <c r="E13" s="35" t="s">
        <v>44</v>
      </c>
      <c r="F13" s="16">
        <f t="shared" si="0"/>
        <v>3</v>
      </c>
      <c r="G13" s="10">
        <v>7.8</v>
      </c>
      <c r="H13" s="11">
        <v>8</v>
      </c>
      <c r="I13" s="15">
        <f t="shared" si="1"/>
        <v>7.92</v>
      </c>
      <c r="J13" s="13" t="str">
        <f t="shared" si="2"/>
        <v>B</v>
      </c>
      <c r="K13" s="14" t="str">
        <f t="shared" si="3"/>
        <v>3,0</v>
      </c>
      <c r="L13" s="10">
        <v>7.6</v>
      </c>
      <c r="M13" s="11">
        <v>9</v>
      </c>
      <c r="N13" s="15">
        <f t="shared" si="4"/>
        <v>8.44</v>
      </c>
      <c r="O13" s="13" t="str">
        <f t="shared" si="5"/>
        <v>B</v>
      </c>
      <c r="P13" s="14" t="str">
        <f t="shared" si="6"/>
        <v>3,0</v>
      </c>
      <c r="Q13" s="10">
        <v>7.3</v>
      </c>
      <c r="R13" s="11">
        <v>9</v>
      </c>
      <c r="S13" s="15">
        <f t="shared" si="7"/>
        <v>8.32</v>
      </c>
      <c r="T13" s="13" t="str">
        <f t="shared" si="8"/>
        <v>B</v>
      </c>
      <c r="U13" s="14" t="str">
        <f t="shared" si="9"/>
        <v>3,0</v>
      </c>
      <c r="V13" s="10">
        <v>7.6</v>
      </c>
      <c r="W13" s="11">
        <v>8</v>
      </c>
      <c r="X13" s="15">
        <f t="shared" si="10"/>
        <v>7.84</v>
      </c>
      <c r="Y13" s="13" t="str">
        <f t="shared" si="11"/>
        <v>B</v>
      </c>
      <c r="Z13" s="14" t="str">
        <f t="shared" si="12"/>
        <v>3,0</v>
      </c>
      <c r="AA13" s="130">
        <v>8</v>
      </c>
      <c r="AB13" s="11">
        <v>8</v>
      </c>
      <c r="AC13" s="15">
        <f t="shared" si="13"/>
        <v>8</v>
      </c>
      <c r="AD13" s="13" t="str">
        <f t="shared" si="14"/>
        <v>B</v>
      </c>
      <c r="AE13" s="14" t="str">
        <f t="shared" si="15"/>
        <v>3,0</v>
      </c>
      <c r="AF13" s="10">
        <v>7</v>
      </c>
      <c r="AG13" s="11">
        <v>8</v>
      </c>
      <c r="AH13" s="15">
        <f t="shared" si="16"/>
        <v>7.6</v>
      </c>
      <c r="AI13" s="13" t="str">
        <f t="shared" si="17"/>
        <v>B</v>
      </c>
      <c r="AJ13" s="14" t="str">
        <f t="shared" si="18"/>
        <v>3,0</v>
      </c>
      <c r="AK13" s="130">
        <v>8</v>
      </c>
      <c r="AL13" s="11">
        <v>7</v>
      </c>
      <c r="AM13" s="15">
        <f t="shared" si="19"/>
        <v>7.4</v>
      </c>
      <c r="AN13" s="13" t="str">
        <f t="shared" si="20"/>
        <v>B</v>
      </c>
      <c r="AO13" s="14" t="str">
        <f t="shared" si="21"/>
        <v>3,0</v>
      </c>
    </row>
    <row r="15" spans="35:44" ht="12.75">
      <c r="AI15" s="17"/>
      <c r="AR15" s="2" t="s">
        <v>65</v>
      </c>
    </row>
    <row r="16" ht="12.75">
      <c r="AI16" s="18"/>
    </row>
  </sheetData>
  <sheetProtection/>
  <mergeCells count="20">
    <mergeCell ref="A4:F4"/>
    <mergeCell ref="A5:A6"/>
    <mergeCell ref="B5:B6"/>
    <mergeCell ref="E5:E6"/>
    <mergeCell ref="AA6:AE6"/>
    <mergeCell ref="AF5:AJ5"/>
    <mergeCell ref="AF6:AJ6"/>
    <mergeCell ref="G5:K5"/>
    <mergeCell ref="G6:K6"/>
    <mergeCell ref="L5:P5"/>
    <mergeCell ref="C7:D7"/>
    <mergeCell ref="C5:D6"/>
    <mergeCell ref="AK5:AO5"/>
    <mergeCell ref="AK6:AO6"/>
    <mergeCell ref="V5:Z5"/>
    <mergeCell ref="V6:Z6"/>
    <mergeCell ref="AA5:AE5"/>
    <mergeCell ref="L6:P6"/>
    <mergeCell ref="Q5:U5"/>
    <mergeCell ref="Q6:U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12.8515625" style="2" customWidth="1"/>
    <col min="4" max="4" width="8.57421875" style="2" customWidth="1"/>
    <col min="5" max="5" width="12.28125" style="2" customWidth="1"/>
    <col min="6" max="6" width="9.8515625" style="2" customWidth="1"/>
    <col min="7" max="41" width="4.8515625" style="2" customWidth="1"/>
    <col min="4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411</v>
      </c>
      <c r="B4" s="161"/>
      <c r="C4" s="161"/>
      <c r="D4" s="161"/>
      <c r="E4" s="161"/>
      <c r="F4" s="161"/>
    </row>
    <row r="5" spans="1:4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468</v>
      </c>
      <c r="H5" s="157"/>
      <c r="I5" s="157"/>
      <c r="J5" s="157"/>
      <c r="K5" s="158"/>
      <c r="L5" s="156" t="s">
        <v>475</v>
      </c>
      <c r="M5" s="157"/>
      <c r="N5" s="157"/>
      <c r="O5" s="157"/>
      <c r="P5" s="158"/>
      <c r="Q5" s="156" t="s">
        <v>470</v>
      </c>
      <c r="R5" s="157"/>
      <c r="S5" s="157"/>
      <c r="T5" s="157"/>
      <c r="U5" s="158"/>
      <c r="V5" s="156" t="s">
        <v>471</v>
      </c>
      <c r="W5" s="157"/>
      <c r="X5" s="157"/>
      <c r="Y5" s="157"/>
      <c r="Z5" s="158"/>
      <c r="AA5" s="156" t="s">
        <v>472</v>
      </c>
      <c r="AB5" s="157"/>
      <c r="AC5" s="157"/>
      <c r="AD5" s="157"/>
      <c r="AE5" s="158"/>
      <c r="AF5" s="156" t="s">
        <v>473</v>
      </c>
      <c r="AG5" s="157"/>
      <c r="AH5" s="157"/>
      <c r="AI5" s="157"/>
      <c r="AJ5" s="158"/>
      <c r="AK5" s="156" t="s">
        <v>474</v>
      </c>
      <c r="AL5" s="157"/>
      <c r="AM5" s="157"/>
      <c r="AN5" s="157"/>
      <c r="AO5" s="158"/>
    </row>
    <row r="6" spans="1:41" ht="21.75" customHeight="1">
      <c r="A6" s="163"/>
      <c r="B6" s="163"/>
      <c r="C6" s="166"/>
      <c r="D6" s="167"/>
      <c r="E6" s="163"/>
      <c r="F6" s="7">
        <f>SUM(G6:AO6)</f>
        <v>21</v>
      </c>
      <c r="G6" s="156">
        <v>3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3</v>
      </c>
      <c r="W6" s="157"/>
      <c r="X6" s="157"/>
      <c r="Y6" s="157"/>
      <c r="Z6" s="158"/>
      <c r="AA6" s="156">
        <v>3</v>
      </c>
      <c r="AB6" s="157"/>
      <c r="AC6" s="157"/>
      <c r="AD6" s="157"/>
      <c r="AE6" s="158"/>
      <c r="AF6" s="156">
        <v>3</v>
      </c>
      <c r="AG6" s="157"/>
      <c r="AH6" s="157"/>
      <c r="AI6" s="157"/>
      <c r="AJ6" s="158"/>
      <c r="AK6" s="156">
        <v>5</v>
      </c>
      <c r="AL6" s="157"/>
      <c r="AM6" s="157"/>
      <c r="AN6" s="157"/>
      <c r="AO6" s="158"/>
    </row>
    <row r="7" spans="1:4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</row>
    <row r="8" spans="1:41" ht="18" customHeight="1">
      <c r="A8" s="6">
        <v>1</v>
      </c>
      <c r="B8" s="58" t="s">
        <v>440</v>
      </c>
      <c r="C8" s="62" t="s">
        <v>412</v>
      </c>
      <c r="D8" s="67" t="s">
        <v>144</v>
      </c>
      <c r="E8" s="108">
        <v>37905</v>
      </c>
      <c r="F8" s="16">
        <f>(K8*$G$6+P8*$L$6+U8*$Q$6+Z8*$V$6+AE8*$AA$6+AJ8*$AF$6+AO8*$AK$6)/$F$6</f>
        <v>3.238095238095238</v>
      </c>
      <c r="G8" s="130">
        <v>8</v>
      </c>
      <c r="H8" s="11">
        <v>7</v>
      </c>
      <c r="I8" s="15">
        <f>H8*0.6+G8*0.4</f>
        <v>7.4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8</v>
      </c>
      <c r="M8" s="11">
        <v>8</v>
      </c>
      <c r="N8" s="15">
        <f>M8*0.6+L8*0.4</f>
        <v>8</v>
      </c>
      <c r="O8" s="13" t="str">
        <f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8.3</v>
      </c>
      <c r="R8" s="11">
        <v>9</v>
      </c>
      <c r="S8" s="15">
        <f>R8*0.6+Q8*0.4</f>
        <v>8.719999999999999</v>
      </c>
      <c r="T8" s="13" t="str">
        <f>IF(S8&lt;4,"F",IF(S8&lt;5.5,"D",IF(S8&lt;7,"C",IF(S8&lt;8.5,"B","A"))))</f>
        <v>A</v>
      </c>
      <c r="U8" s="14" t="str">
        <f>IF(T8="A","4,0",IF(T8="B","3,0",IF(T8="C","2,0",IF(T8="D","1,0","0"))))</f>
        <v>4,0</v>
      </c>
      <c r="V8" s="130">
        <v>8</v>
      </c>
      <c r="W8" s="11">
        <v>9</v>
      </c>
      <c r="X8" s="15">
        <f>W8*0.6+V8*0.4</f>
        <v>8.6</v>
      </c>
      <c r="Y8" s="13" t="str">
        <f>IF(X8&lt;4,"F",IF(X8&lt;5.5,"D",IF(X8&lt;7,"C",IF(X8&lt;8.5,"B","A"))))</f>
        <v>A</v>
      </c>
      <c r="Z8" s="14" t="str">
        <f>IF(Y8="A","4,0",IF(Y8="B","3,0",IF(Y8="C","2,0",IF(Y8="D","1,0","0"))))</f>
        <v>4,0</v>
      </c>
      <c r="AA8" s="10">
        <v>8</v>
      </c>
      <c r="AB8" s="11">
        <v>7.5</v>
      </c>
      <c r="AC8" s="15">
        <f>AB8*0.6+AA8*0.4</f>
        <v>7.7</v>
      </c>
      <c r="AD8" s="13" t="str">
        <f>IF(AC8&lt;4,"F",IF(AC8&lt;5.5,"D",IF(AC8&lt;7,"C",IF(AC8&lt;8.5,"B","A"))))</f>
        <v>B</v>
      </c>
      <c r="AE8" s="14" t="str">
        <f>IF(AD8="A","4,0",IF(AD8="B","3,0",IF(AD8="C","2,0",IF(AD8="D","1,0","0"))))</f>
        <v>3,0</v>
      </c>
      <c r="AF8" s="10">
        <v>7</v>
      </c>
      <c r="AG8" s="11">
        <v>7</v>
      </c>
      <c r="AH8" s="15">
        <f>AG8*0.6+AF8*0.4</f>
        <v>7</v>
      </c>
      <c r="AI8" s="13" t="str">
        <f>IF(AH8&lt;4,"F",IF(AH8&lt;5.5,"D",IF(AH8&lt;7,"C",IF(AH8&lt;8.5,"B","A"))))</f>
        <v>B</v>
      </c>
      <c r="AJ8" s="14" t="str">
        <f>IF(AI8="A","4,0",IF(AI8="B","3,0",IF(AI8="C","2,0",IF(AI8="D","1,0","0"))))</f>
        <v>3,0</v>
      </c>
      <c r="AK8" s="130">
        <v>7</v>
      </c>
      <c r="AL8" s="11">
        <v>7</v>
      </c>
      <c r="AM8" s="15">
        <f>AL8*0.6+AK8*0.4</f>
        <v>7</v>
      </c>
      <c r="AN8" s="13" t="str">
        <f>IF(AM8&lt;4,"F",IF(AM8&lt;5.5,"D",IF(AM8&lt;7,"C",IF(AM8&lt;8.5,"B","A"))))</f>
        <v>B</v>
      </c>
      <c r="AO8" s="14" t="str">
        <f>IF(AN8="A","4,0",IF(AN8="B","3,0",IF(AN8="C","2,0",IF(AN8="D","1,0","0"))))</f>
        <v>3,0</v>
      </c>
    </row>
    <row r="9" spans="7:32" ht="12.75">
      <c r="G9" s="17"/>
      <c r="Q9" s="17"/>
      <c r="AA9" s="17"/>
      <c r="AF9" s="17"/>
    </row>
    <row r="10" spans="7:32" ht="12.75">
      <c r="G10" s="18"/>
      <c r="Q10" s="18"/>
      <c r="AA10" s="18"/>
      <c r="AF10" s="18"/>
    </row>
  </sheetData>
  <sheetProtection/>
  <mergeCells count="20">
    <mergeCell ref="AK5:AO5"/>
    <mergeCell ref="AF6:AJ6"/>
    <mergeCell ref="AK6:AO6"/>
    <mergeCell ref="Q5:U5"/>
    <mergeCell ref="V5:Z5"/>
    <mergeCell ref="Q6:U6"/>
    <mergeCell ref="V6:Z6"/>
    <mergeCell ref="AA5:AE5"/>
    <mergeCell ref="L5:P5"/>
    <mergeCell ref="AA6:AE6"/>
    <mergeCell ref="C7:D7"/>
    <mergeCell ref="L6:P6"/>
    <mergeCell ref="G6:K6"/>
    <mergeCell ref="AF5:AJ5"/>
    <mergeCell ref="A4:F4"/>
    <mergeCell ref="A5:A6"/>
    <mergeCell ref="B5:B6"/>
    <mergeCell ref="C5:D6"/>
    <mergeCell ref="E5:E6"/>
    <mergeCell ref="G5:K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12.7109375" style="2" customWidth="1"/>
    <col min="4" max="4" width="8.421875" style="2" customWidth="1"/>
    <col min="5" max="5" width="10.57421875" style="2" customWidth="1"/>
    <col min="6" max="6" width="6.8515625" style="2" customWidth="1"/>
    <col min="7" max="26" width="4.8515625" style="2" customWidth="1"/>
    <col min="2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132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417</v>
      </c>
      <c r="B4" s="161"/>
      <c r="C4" s="161"/>
      <c r="D4" s="161"/>
      <c r="E4" s="161"/>
      <c r="F4" s="161"/>
    </row>
    <row r="5" spans="1:2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410</v>
      </c>
      <c r="H5" s="157"/>
      <c r="I5" s="157"/>
      <c r="J5" s="157"/>
      <c r="K5" s="158"/>
      <c r="L5" s="156" t="s">
        <v>454</v>
      </c>
      <c r="M5" s="157"/>
      <c r="N5" s="157"/>
      <c r="O5" s="157"/>
      <c r="P5" s="158"/>
      <c r="Q5" s="156" t="s">
        <v>456</v>
      </c>
      <c r="R5" s="157"/>
      <c r="S5" s="157"/>
      <c r="T5" s="157"/>
      <c r="U5" s="158"/>
      <c r="V5" s="156" t="s">
        <v>476</v>
      </c>
      <c r="W5" s="157"/>
      <c r="X5" s="157"/>
      <c r="Y5" s="157"/>
      <c r="Z5" s="158"/>
    </row>
    <row r="6" spans="1:26" ht="21.75" customHeight="1">
      <c r="A6" s="163"/>
      <c r="B6" s="163"/>
      <c r="C6" s="166"/>
      <c r="D6" s="167"/>
      <c r="E6" s="163"/>
      <c r="F6" s="7">
        <f>SUM(G6:Z6)</f>
        <v>11</v>
      </c>
      <c r="G6" s="156">
        <v>2</v>
      </c>
      <c r="H6" s="157"/>
      <c r="I6" s="157"/>
      <c r="J6" s="157"/>
      <c r="K6" s="158"/>
      <c r="L6" s="156">
        <v>3</v>
      </c>
      <c r="M6" s="157"/>
      <c r="N6" s="157"/>
      <c r="O6" s="157"/>
      <c r="P6" s="158"/>
      <c r="Q6" s="156">
        <v>3</v>
      </c>
      <c r="R6" s="157"/>
      <c r="S6" s="157"/>
      <c r="T6" s="157"/>
      <c r="U6" s="158"/>
      <c r="V6" s="156">
        <v>3</v>
      </c>
      <c r="W6" s="157"/>
      <c r="X6" s="157"/>
      <c r="Y6" s="157"/>
      <c r="Z6" s="158"/>
    </row>
    <row r="7" spans="1:2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31" t="s">
        <v>413</v>
      </c>
      <c r="C8" s="33" t="s">
        <v>414</v>
      </c>
      <c r="D8" s="23" t="s">
        <v>293</v>
      </c>
      <c r="E8" s="35" t="s">
        <v>415</v>
      </c>
      <c r="F8" s="16">
        <f>(K8*$G$6+P8*$L$6+U8*$Q$6+Z8*$V$6)/$F$6</f>
        <v>2.727272727272727</v>
      </c>
      <c r="G8" s="10">
        <v>7.4</v>
      </c>
      <c r="H8" s="21">
        <v>8</v>
      </c>
      <c r="I8" s="15">
        <f>G8*0.4+H8*0.6</f>
        <v>7.76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30">
        <v>7</v>
      </c>
      <c r="M8" s="21">
        <v>7</v>
      </c>
      <c r="N8" s="15">
        <f>L8*0.4+M8*0.6</f>
        <v>7</v>
      </c>
      <c r="O8" s="13" t="str">
        <f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6.7</v>
      </c>
      <c r="R8" s="21">
        <v>7</v>
      </c>
      <c r="S8" s="15">
        <f>Q8*0.4+R8*0.6</f>
        <v>6.880000000000001</v>
      </c>
      <c r="T8" s="13" t="str">
        <f>IF(S8&lt;4,"F",IF(S8&lt;5.5,"D",IF(S8&lt;7,"C",IF(S8&lt;8.5,"B","A"))))</f>
        <v>C</v>
      </c>
      <c r="U8" s="14" t="str">
        <f>IF(T8="A","4,0",IF(T8="B","3,0",IF(T8="C","2,0",IF(T8="D","1,0","0"))))</f>
        <v>2,0</v>
      </c>
      <c r="V8" s="10">
        <v>8.4</v>
      </c>
      <c r="W8" s="21">
        <v>8</v>
      </c>
      <c r="X8" s="15">
        <f>V8*0.4+W8*0.6</f>
        <v>8.16</v>
      </c>
      <c r="Y8" s="13" t="str">
        <f>IF(X8&lt;4,"F",IF(X8&lt;5.5,"D",IF(X8&lt;7,"C",IF(X8&lt;8.5,"B","A"))))</f>
        <v>B</v>
      </c>
      <c r="Z8" s="14" t="str">
        <f>IF(Y8="A","4,0",IF(Y8="B","3,0",IF(Y8="C","2,0",IF(Y8="D","1,0","0"))))</f>
        <v>3,0</v>
      </c>
    </row>
  </sheetData>
  <sheetProtection/>
  <mergeCells count="14">
    <mergeCell ref="C7:D7"/>
    <mergeCell ref="G5:K5"/>
    <mergeCell ref="G6:K6"/>
    <mergeCell ref="Q5:U5"/>
    <mergeCell ref="L5:P5"/>
    <mergeCell ref="L6:P6"/>
    <mergeCell ref="Q6:U6"/>
    <mergeCell ref="A4:F4"/>
    <mergeCell ref="A5:A6"/>
    <mergeCell ref="B5:B6"/>
    <mergeCell ref="C5:D6"/>
    <mergeCell ref="E5:E6"/>
    <mergeCell ref="V6:Z6"/>
    <mergeCell ref="V5:Z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18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12.8515625" style="2" customWidth="1"/>
    <col min="4" max="4" width="8.57421875" style="2" customWidth="1"/>
    <col min="5" max="5" width="12.28125" style="2" customWidth="1"/>
    <col min="6" max="6" width="9.8515625" style="2" customWidth="1"/>
    <col min="7" max="46" width="4.8515625" style="2" customWidth="1"/>
    <col min="4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0"/>
      <c r="H3" s="140"/>
    </row>
    <row r="4" spans="1:6" s="3" customFormat="1" ht="21" customHeight="1">
      <c r="A4" s="161" t="s">
        <v>444</v>
      </c>
      <c r="B4" s="161"/>
      <c r="C4" s="161"/>
      <c r="D4" s="161"/>
      <c r="E4" s="161"/>
      <c r="F4" s="161"/>
    </row>
    <row r="5" spans="1:4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452</v>
      </c>
      <c r="H5" s="157"/>
      <c r="I5" s="157"/>
      <c r="J5" s="157"/>
      <c r="K5" s="158"/>
      <c r="L5" s="156" t="s">
        <v>477</v>
      </c>
      <c r="M5" s="157"/>
      <c r="N5" s="157"/>
      <c r="O5" s="157"/>
      <c r="P5" s="158"/>
      <c r="Q5" s="156" t="s">
        <v>470</v>
      </c>
      <c r="R5" s="157"/>
      <c r="S5" s="157"/>
      <c r="T5" s="157"/>
      <c r="U5" s="158"/>
      <c r="V5" s="156" t="s">
        <v>471</v>
      </c>
      <c r="W5" s="157"/>
      <c r="X5" s="157"/>
      <c r="Y5" s="157"/>
      <c r="Z5" s="158"/>
      <c r="AA5" s="156" t="s">
        <v>472</v>
      </c>
      <c r="AB5" s="157"/>
      <c r="AC5" s="157"/>
      <c r="AD5" s="157"/>
      <c r="AE5" s="158"/>
      <c r="AF5" s="156" t="s">
        <v>478</v>
      </c>
      <c r="AG5" s="157"/>
      <c r="AH5" s="157"/>
      <c r="AI5" s="157"/>
      <c r="AJ5" s="158"/>
      <c r="AK5" s="156" t="s">
        <v>474</v>
      </c>
      <c r="AL5" s="157"/>
      <c r="AM5" s="157"/>
      <c r="AN5" s="157"/>
      <c r="AO5" s="158"/>
      <c r="AP5" s="156" t="s">
        <v>484</v>
      </c>
      <c r="AQ5" s="157"/>
      <c r="AR5" s="157"/>
      <c r="AS5" s="157"/>
      <c r="AT5" s="158"/>
    </row>
    <row r="6" spans="1:46" ht="21.75" customHeight="1">
      <c r="A6" s="163"/>
      <c r="B6" s="163"/>
      <c r="C6" s="166"/>
      <c r="D6" s="167"/>
      <c r="E6" s="163"/>
      <c r="F6" s="7">
        <f>SUM(G6:AT6)</f>
        <v>19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3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2</v>
      </c>
      <c r="AG6" s="157"/>
      <c r="AH6" s="157"/>
      <c r="AI6" s="157"/>
      <c r="AJ6" s="158"/>
      <c r="AK6" s="156">
        <v>4</v>
      </c>
      <c r="AL6" s="157"/>
      <c r="AM6" s="157"/>
      <c r="AN6" s="157"/>
      <c r="AO6" s="158"/>
      <c r="AP6" s="156">
        <v>2</v>
      </c>
      <c r="AQ6" s="157"/>
      <c r="AR6" s="157"/>
      <c r="AS6" s="157"/>
      <c r="AT6" s="158"/>
    </row>
    <row r="7" spans="1:4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</row>
    <row r="8" spans="1:46" ht="18" customHeight="1">
      <c r="A8" s="6">
        <v>1</v>
      </c>
      <c r="B8" s="99" t="s">
        <v>420</v>
      </c>
      <c r="C8" s="94" t="s">
        <v>419</v>
      </c>
      <c r="D8" s="52" t="s">
        <v>182</v>
      </c>
      <c r="E8" s="100" t="s">
        <v>422</v>
      </c>
      <c r="F8" s="16"/>
      <c r="G8" s="10"/>
      <c r="H8" s="11"/>
      <c r="I8" s="15">
        <f>G8*0.4+H8*0.6</f>
        <v>0</v>
      </c>
      <c r="J8" s="13" t="str">
        <f>IF(I8&lt;4,"F",IF(I8&lt;5.5,"D",IF(I8&lt;7,"C",IF(I8&lt;8.5,"B","A"))))</f>
        <v>F</v>
      </c>
      <c r="K8" s="14" t="str">
        <f>IF(J8="A","4,0",IF(J8="B","3,0",IF(J8="C","2,0",IF(J8="D","1,0","0"))))</f>
        <v>0</v>
      </c>
      <c r="L8" s="10"/>
      <c r="M8" s="11"/>
      <c r="N8" s="15">
        <f>L8*0.4+M8*0.6</f>
        <v>0</v>
      </c>
      <c r="O8" s="13" t="str">
        <f>IF(N8&lt;4,"F",IF(N8&lt;5.5,"D",IF(N8&lt;7,"C",IF(N8&lt;8.5,"B","A"))))</f>
        <v>F</v>
      </c>
      <c r="P8" s="14" t="str">
        <f>IF(O8="A","4,0",IF(O8="B","3,0",IF(O8="C","2,0",IF(O8="D","1,0","0"))))</f>
        <v>0</v>
      </c>
      <c r="Q8" s="10"/>
      <c r="R8" s="11"/>
      <c r="S8" s="15">
        <f>Q8*0.4+R8*0.6</f>
        <v>0</v>
      </c>
      <c r="T8" s="13" t="str">
        <f>IF(S8&lt;4,"F",IF(S8&lt;5.5,"D",IF(S8&lt;7,"C",IF(S8&lt;8.5,"B","A"))))</f>
        <v>F</v>
      </c>
      <c r="U8" s="14" t="str">
        <f>IF(T8="A","4,0",IF(T8="B","3,0",IF(T8="C","2,0",IF(T8="D","1,0","0"))))</f>
        <v>0</v>
      </c>
      <c r="V8" s="10"/>
      <c r="W8" s="11"/>
      <c r="X8" s="15">
        <f>V8*0.4+W8*0.6</f>
        <v>0</v>
      </c>
      <c r="Y8" s="13" t="str">
        <f>IF(X8&lt;4,"F",IF(X8&lt;5.5,"D",IF(X8&lt;7,"C",IF(X8&lt;8.5,"B","A"))))</f>
        <v>F</v>
      </c>
      <c r="Z8" s="14" t="str">
        <f>IF(Y8="A","4,0",IF(Y8="B","3,0",IF(Y8="C","2,0",IF(Y8="D","1,0","0"))))</f>
        <v>0</v>
      </c>
      <c r="AA8" s="10"/>
      <c r="AB8" s="11"/>
      <c r="AC8" s="15">
        <f>AA8*0.4+AB8*0.6</f>
        <v>0</v>
      </c>
      <c r="AD8" s="13" t="str">
        <f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11"/>
      <c r="AH8" s="15">
        <f>AF8*0.4+AG8*0.6</f>
        <v>0</v>
      </c>
      <c r="AI8" s="13" t="str">
        <f>IF(AH8&lt;4,"F",IF(AH8&lt;5.5,"D",IF(AH8&lt;7,"C",IF(AH8&lt;8.5,"B","A"))))</f>
        <v>F</v>
      </c>
      <c r="AJ8" s="14" t="str">
        <f>IF(AI8="A","4,0",IF(AI8="B","3,0",IF(AI8="C","2,0",IF(AI8="D","1,0","0"))))</f>
        <v>0</v>
      </c>
      <c r="AK8" s="10"/>
      <c r="AL8" s="11"/>
      <c r="AM8" s="15">
        <f>AK8*0.4+AL8*0.6</f>
        <v>0</v>
      </c>
      <c r="AN8" s="13" t="str">
        <f>IF(AM8&lt;4,"F",IF(AM8&lt;5.5,"D",IF(AM8&lt;7,"C",IF(AM8&lt;8.5,"B","A"))))</f>
        <v>F</v>
      </c>
      <c r="AO8" s="14" t="str">
        <f>IF(AN8="A","4,0",IF(AN8="B","3,0",IF(AN8="C","2,0",IF(AN8="D","1,0","0"))))</f>
        <v>0</v>
      </c>
      <c r="AP8" s="10"/>
      <c r="AQ8" s="11"/>
      <c r="AR8" s="15">
        <f>AP8*0.4+AQ8*0.6</f>
        <v>0</v>
      </c>
      <c r="AS8" s="13" t="str">
        <f>IF(AR8&lt;4,"F",IF(AR8&lt;5.5,"D",IF(AR8&lt;7,"C",IF(AR8&lt;8.5,"B","A"))))</f>
        <v>F</v>
      </c>
      <c r="AT8" s="14" t="str">
        <f>IF(AS8="A","4,0",IF(AS8="B","3,0",IF(AS8="C","2,0",IF(AS8="D","1,0","0"))))</f>
        <v>0</v>
      </c>
    </row>
    <row r="9" spans="1:46" ht="18" customHeight="1">
      <c r="A9" s="6">
        <v>2</v>
      </c>
      <c r="B9" s="99" t="s">
        <v>421</v>
      </c>
      <c r="C9" s="22" t="s">
        <v>418</v>
      </c>
      <c r="D9" s="95" t="s">
        <v>182</v>
      </c>
      <c r="E9" s="101" t="s">
        <v>423</v>
      </c>
      <c r="F9" s="16">
        <f>(K9*$G$6+P9*$L$6+U9*$Q$6+Z9*$V$6+AE9*$AA$6+AJ9*$AF$6+AO9*$AK$6+AT9*$AP$6)/$F$6</f>
        <v>3.210526315789474</v>
      </c>
      <c r="G9" s="130">
        <v>7</v>
      </c>
      <c r="H9" s="11">
        <v>9</v>
      </c>
      <c r="I9" s="15">
        <f>G9*0.4+H9*0.6</f>
        <v>8.2</v>
      </c>
      <c r="J9" s="13" t="str">
        <f>IF(I9&lt;4,"F",IF(I9&lt;5.5,"D",IF(I9&lt;7,"C",IF(I9&lt;8.5,"B","A"))))</f>
        <v>B</v>
      </c>
      <c r="K9" s="14" t="str">
        <f>IF(J9="A","4,0",IF(J9="B","3,0",IF(J9="C","2,0",IF(J9="D","1,0","0"))))</f>
        <v>3,0</v>
      </c>
      <c r="L9" s="10">
        <v>8</v>
      </c>
      <c r="M9" s="11">
        <v>7</v>
      </c>
      <c r="N9" s="15">
        <f>L9*0.4+M9*0.6</f>
        <v>7.4</v>
      </c>
      <c r="O9" s="13" t="str">
        <f>IF(N9&lt;4,"F",IF(N9&lt;5.5,"D",IF(N9&lt;7,"C",IF(N9&lt;8.5,"B","A"))))</f>
        <v>B</v>
      </c>
      <c r="P9" s="14" t="str">
        <f>IF(O9="A","4,0",IF(O9="B","3,0",IF(O9="C","2,0",IF(O9="D","1,0","0"))))</f>
        <v>3,0</v>
      </c>
      <c r="Q9" s="10">
        <v>8.2</v>
      </c>
      <c r="R9" s="11">
        <v>9</v>
      </c>
      <c r="S9" s="15">
        <f>Q9*0.4+R9*0.6</f>
        <v>8.68</v>
      </c>
      <c r="T9" s="13" t="str">
        <f>IF(S9&lt;4,"F",IF(S9&lt;5.5,"D",IF(S9&lt;7,"C",IF(S9&lt;8.5,"B","A"))))</f>
        <v>A</v>
      </c>
      <c r="U9" s="14" t="str">
        <f>IF(T9="A","4,0",IF(T9="B","3,0",IF(T9="C","2,0",IF(T9="D","1,0","0"))))</f>
        <v>4,0</v>
      </c>
      <c r="V9" s="10">
        <v>8.2</v>
      </c>
      <c r="W9" s="11">
        <v>8</v>
      </c>
      <c r="X9" s="15">
        <f>V9*0.4+W9*0.6</f>
        <v>8.08</v>
      </c>
      <c r="Y9" s="13" t="str">
        <f>IF(X9&lt;4,"F",IF(X9&lt;5.5,"D",IF(X9&lt;7,"C",IF(X9&lt;8.5,"B","A"))))</f>
        <v>B</v>
      </c>
      <c r="Z9" s="14" t="str">
        <f>IF(Y9="A","4,0",IF(Y9="B","3,0",IF(Y9="C","2,0",IF(Y9="D","1,0","0"))))</f>
        <v>3,0</v>
      </c>
      <c r="AA9" s="130">
        <v>8</v>
      </c>
      <c r="AB9" s="11">
        <v>8</v>
      </c>
      <c r="AC9" s="15">
        <f>AA9*0.4+AB9*0.6</f>
        <v>8</v>
      </c>
      <c r="AD9" s="13" t="str">
        <f>IF(AC9&lt;4,"F",IF(AC9&lt;5.5,"D",IF(AC9&lt;7,"C",IF(AC9&lt;8.5,"B","A"))))</f>
        <v>B</v>
      </c>
      <c r="AE9" s="14" t="str">
        <f>IF(AD9="A","4,0",IF(AD9="B","3,0",IF(AD9="C","2,0",IF(AD9="D","1,0","0"))))</f>
        <v>3,0</v>
      </c>
      <c r="AF9" s="10">
        <v>8</v>
      </c>
      <c r="AG9" s="11">
        <v>9</v>
      </c>
      <c r="AH9" s="15">
        <f>AF9*0.4+AG9*0.6</f>
        <v>8.6</v>
      </c>
      <c r="AI9" s="13" t="str">
        <f>IF(AH9&lt;4,"F",IF(AH9&lt;5.5,"D",IF(AH9&lt;7,"C",IF(AH9&lt;8.5,"B","A"))))</f>
        <v>A</v>
      </c>
      <c r="AJ9" s="14" t="str">
        <f>IF(AI9="A","4,0",IF(AI9="B","3,0",IF(AI9="C","2,0",IF(AI9="D","1,0","0"))))</f>
        <v>4,0</v>
      </c>
      <c r="AK9" s="130">
        <v>8</v>
      </c>
      <c r="AL9" s="11">
        <v>8</v>
      </c>
      <c r="AM9" s="15">
        <f>AK9*0.4+AL9*0.6</f>
        <v>8</v>
      </c>
      <c r="AN9" s="13" t="str">
        <f>IF(AM9&lt;4,"F",IF(AM9&lt;5.5,"D",IF(AM9&lt;7,"C",IF(AM9&lt;8.5,"B","A"))))</f>
        <v>B</v>
      </c>
      <c r="AO9" s="14" t="str">
        <f>IF(AN9="A","4,0",IF(AN9="B","3,0",IF(AN9="C","2,0",IF(AN9="D","1,0","0"))))</f>
        <v>3,0</v>
      </c>
      <c r="AP9" s="10">
        <v>7.6</v>
      </c>
      <c r="AQ9" s="11">
        <v>9</v>
      </c>
      <c r="AR9" s="15">
        <f>AP9*0.4+AQ9*0.6</f>
        <v>8.44</v>
      </c>
      <c r="AS9" s="13" t="str">
        <f>IF(AR9&lt;4,"F",IF(AR9&lt;5.5,"D",IF(AR9&lt;7,"C",IF(AR9&lt;8.5,"B","A"))))</f>
        <v>B</v>
      </c>
      <c r="AT9" s="14" t="str">
        <f>IF(AS9="A","4,0",IF(AS9="B","3,0",IF(AS9="C","2,0",IF(AS9="D","1,0","0"))))</f>
        <v>3,0</v>
      </c>
    </row>
    <row r="10" spans="1:46" ht="15.75">
      <c r="A10" s="6">
        <v>3</v>
      </c>
      <c r="B10" s="99" t="s">
        <v>441</v>
      </c>
      <c r="C10" s="102" t="s">
        <v>442</v>
      </c>
      <c r="D10" s="81" t="s">
        <v>210</v>
      </c>
      <c r="E10" s="101" t="s">
        <v>443</v>
      </c>
      <c r="F10" s="16">
        <f>(P10*$L$6+U10*$Q$6+Z10*$V$6+AE10*$AA$6+AJ10*$AF$6+AO10*$AK$6+AT10*$AP$6)/17</f>
        <v>2.8823529411764706</v>
      </c>
      <c r="G10" s="138">
        <v>7</v>
      </c>
      <c r="H10" s="139">
        <v>7</v>
      </c>
      <c r="I10" s="15">
        <f>G10*0.4+H10*0.6</f>
        <v>7</v>
      </c>
      <c r="J10" s="13" t="str">
        <f>IF(I10&lt;4,"F",IF(I10&lt;5.5,"D",IF(I10&lt;7,"C",IF(I10&lt;8.5,"B","A"))))</f>
        <v>B</v>
      </c>
      <c r="K10" s="14" t="str">
        <f>IF(J10="A","4,0",IF(J10="B","3,0",IF(J10="C","2,0",IF(J10="D","1,0","0"))))</f>
        <v>3,0</v>
      </c>
      <c r="L10" s="10">
        <v>7.6</v>
      </c>
      <c r="M10" s="11">
        <v>7</v>
      </c>
      <c r="N10" s="15">
        <f>L10*0.4+M10*0.6</f>
        <v>7.24</v>
      </c>
      <c r="O10" s="13" t="str">
        <f>IF(N10&lt;4,"F",IF(N10&lt;5.5,"D",IF(N10&lt;7,"C",IF(N10&lt;8.5,"B","A"))))</f>
        <v>B</v>
      </c>
      <c r="P10" s="14" t="str">
        <f>IF(O10="A","4,0",IF(O10="B","3,0",IF(O10="C","2,0",IF(O10="D","1,0","0"))))</f>
        <v>3,0</v>
      </c>
      <c r="Q10" s="130">
        <v>6</v>
      </c>
      <c r="R10" s="11">
        <v>6</v>
      </c>
      <c r="S10" s="15">
        <f>Q10*0.4+R10*0.6</f>
        <v>6</v>
      </c>
      <c r="T10" s="13" t="str">
        <f>IF(S10&lt;4,"F",IF(S10&lt;5.5,"D",IF(S10&lt;7,"C",IF(S10&lt;8.5,"B","A"))))</f>
        <v>C</v>
      </c>
      <c r="U10" s="14" t="str">
        <f>IF(T10="A","4,0",IF(T10="B","3,0",IF(T10="C","2,0",IF(T10="D","1,0","0"))))</f>
        <v>2,0</v>
      </c>
      <c r="V10" s="130">
        <v>7</v>
      </c>
      <c r="W10" s="11">
        <v>7</v>
      </c>
      <c r="X10" s="15">
        <f>V10*0.4+W10*0.6</f>
        <v>7</v>
      </c>
      <c r="Y10" s="13" t="str">
        <f>IF(X10&lt;4,"F",IF(X10&lt;5.5,"D",IF(X10&lt;7,"C",IF(X10&lt;8.5,"B","A"))))</f>
        <v>B</v>
      </c>
      <c r="Z10" s="14" t="str">
        <f>IF(Y10="A","4,0",IF(Y10="B","3,0",IF(Y10="C","2,0",IF(Y10="D","1,0","0"))))</f>
        <v>3,0</v>
      </c>
      <c r="AA10" s="130">
        <v>8</v>
      </c>
      <c r="AB10" s="11">
        <v>8</v>
      </c>
      <c r="AC10" s="15">
        <f>AA10*0.4+AB10*0.6</f>
        <v>8</v>
      </c>
      <c r="AD10" s="13" t="str">
        <f>IF(AC10&lt;4,"F",IF(AC10&lt;5.5,"D",IF(AC10&lt;7,"C",IF(AC10&lt;8.5,"B","A"))))</f>
        <v>B</v>
      </c>
      <c r="AE10" s="14" t="str">
        <f>IF(AD10="A","4,0",IF(AD10="B","3,0",IF(AD10="C","2,0",IF(AD10="D","1,0","0"))))</f>
        <v>3,0</v>
      </c>
      <c r="AF10" s="10">
        <v>8</v>
      </c>
      <c r="AG10" s="11">
        <v>8</v>
      </c>
      <c r="AH10" s="15">
        <f>AF10*0.4+AG10*0.6</f>
        <v>8</v>
      </c>
      <c r="AI10" s="13" t="str">
        <f>IF(AH10&lt;4,"F",IF(AH10&lt;5.5,"D",IF(AH10&lt;7,"C",IF(AH10&lt;8.5,"B","A"))))</f>
        <v>B</v>
      </c>
      <c r="AJ10" s="14" t="str">
        <f>IF(AI10="A","4,0",IF(AI10="B","3,0",IF(AI10="C","2,0",IF(AI10="D","1,0","0"))))</f>
        <v>3,0</v>
      </c>
      <c r="AK10" s="130">
        <v>8</v>
      </c>
      <c r="AL10" s="11">
        <v>8</v>
      </c>
      <c r="AM10" s="15">
        <f>AK10*0.4+AL10*0.6</f>
        <v>8</v>
      </c>
      <c r="AN10" s="13" t="str">
        <f>IF(AM10&lt;4,"F",IF(AM10&lt;5.5,"D",IF(AM10&lt;7,"C",IF(AM10&lt;8.5,"B","A"))))</f>
        <v>B</v>
      </c>
      <c r="AO10" s="14" t="str">
        <f>IF(AN10="A","4,0",IF(AN10="B","3,0",IF(AN10="C","2,0",IF(AN10="D","1,0","0"))))</f>
        <v>3,0</v>
      </c>
      <c r="AP10" s="130">
        <v>7</v>
      </c>
      <c r="AQ10" s="11">
        <v>7</v>
      </c>
      <c r="AR10" s="15">
        <f>AP10*0.4+AQ10*0.6</f>
        <v>7</v>
      </c>
      <c r="AS10" s="13" t="str">
        <f>IF(AR10&lt;4,"F",IF(AR10&lt;5.5,"D",IF(AR10&lt;7,"C",IF(AR10&lt;8.5,"B","A"))))</f>
        <v>B</v>
      </c>
      <c r="AT10" s="14" t="str">
        <f>IF(AS10="A","4,0",IF(AS10="B","3,0",IF(AS10="C","2,0",IF(AS10="D","1,0","0"))))</f>
        <v>3,0</v>
      </c>
    </row>
    <row r="18" spans="4:5" ht="12.75">
      <c r="D18" s="147"/>
      <c r="E18" s="2" t="s">
        <v>488</v>
      </c>
    </row>
  </sheetData>
  <sheetProtection/>
  <mergeCells count="22">
    <mergeCell ref="AF5:AJ5"/>
    <mergeCell ref="AK5:AO5"/>
    <mergeCell ref="AF6:AJ6"/>
    <mergeCell ref="AK6:AO6"/>
    <mergeCell ref="AP5:AT5"/>
    <mergeCell ref="AP6:AT6"/>
    <mergeCell ref="Q6:U6"/>
    <mergeCell ref="V5:Z5"/>
    <mergeCell ref="AA5:AE5"/>
    <mergeCell ref="V6:Z6"/>
    <mergeCell ref="AA6:AE6"/>
    <mergeCell ref="G5:K5"/>
    <mergeCell ref="G6:K6"/>
    <mergeCell ref="L5:P5"/>
    <mergeCell ref="L6:P6"/>
    <mergeCell ref="Q5:U5"/>
    <mergeCell ref="B5:B6"/>
    <mergeCell ref="C5:D6"/>
    <mergeCell ref="E5:E6"/>
    <mergeCell ref="C7:D7"/>
    <mergeCell ref="A4:F4"/>
    <mergeCell ref="A5:A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7109375" style="2" customWidth="1"/>
    <col min="2" max="2" width="11.7109375" style="2" customWidth="1"/>
    <col min="3" max="3" width="12.8515625" style="2" customWidth="1"/>
    <col min="4" max="4" width="7.00390625" style="2" customWidth="1"/>
    <col min="5" max="5" width="10.28125" style="2" customWidth="1"/>
    <col min="6" max="6" width="9.8515625" style="2" customWidth="1"/>
    <col min="7" max="31" width="4.8515625" style="2" customWidth="1"/>
    <col min="3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6" ht="26.25" customHeight="1">
      <c r="A3" s="19" t="s">
        <v>131</v>
      </c>
      <c r="B3" s="19"/>
      <c r="C3" s="19"/>
      <c r="D3" s="19"/>
      <c r="E3" s="19"/>
      <c r="F3" s="19"/>
    </row>
    <row r="4" spans="1:6" s="3" customFormat="1" ht="21" customHeight="1">
      <c r="A4" s="161" t="s">
        <v>445</v>
      </c>
      <c r="B4" s="161"/>
      <c r="C4" s="161"/>
      <c r="D4" s="161"/>
      <c r="E4" s="161"/>
      <c r="F4" s="161"/>
    </row>
    <row r="5" spans="1:3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11</v>
      </c>
      <c r="H5" s="157"/>
      <c r="I5" s="157"/>
      <c r="J5" s="157"/>
      <c r="K5" s="158"/>
      <c r="L5" s="156" t="s">
        <v>487</v>
      </c>
      <c r="M5" s="157"/>
      <c r="N5" s="157"/>
      <c r="O5" s="157"/>
      <c r="P5" s="158"/>
      <c r="Q5" s="156" t="s">
        <v>436</v>
      </c>
      <c r="R5" s="157"/>
      <c r="S5" s="157"/>
      <c r="T5" s="157"/>
      <c r="U5" s="158"/>
      <c r="V5" s="156" t="s">
        <v>66</v>
      </c>
      <c r="W5" s="157"/>
      <c r="X5" s="157"/>
      <c r="Y5" s="157"/>
      <c r="Z5" s="158"/>
      <c r="AA5" s="156" t="s">
        <v>479</v>
      </c>
      <c r="AB5" s="157"/>
      <c r="AC5" s="157"/>
      <c r="AD5" s="157"/>
      <c r="AE5" s="158"/>
    </row>
    <row r="6" spans="1:31" ht="21.75" customHeight="1">
      <c r="A6" s="163"/>
      <c r="B6" s="163"/>
      <c r="C6" s="166"/>
      <c r="D6" s="167"/>
      <c r="E6" s="163"/>
      <c r="F6" s="7">
        <f>SUM(G6:AE6)</f>
        <v>12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4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</row>
    <row r="7" spans="1:3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</row>
    <row r="8" spans="1:31" ht="18" customHeight="1">
      <c r="A8" s="6">
        <v>2</v>
      </c>
      <c r="B8" s="110" t="s">
        <v>425</v>
      </c>
      <c r="C8" s="102" t="s">
        <v>429</v>
      </c>
      <c r="D8" s="103" t="s">
        <v>92</v>
      </c>
      <c r="E8" s="106">
        <v>38258</v>
      </c>
      <c r="F8" s="16"/>
      <c r="G8" s="10"/>
      <c r="H8" s="11"/>
      <c r="I8" s="15"/>
      <c r="J8" s="13"/>
      <c r="K8" s="14"/>
      <c r="L8" s="10"/>
      <c r="M8" s="11"/>
      <c r="N8" s="15"/>
      <c r="O8" s="13"/>
      <c r="P8" s="14"/>
      <c r="Q8" s="10"/>
      <c r="R8" s="11"/>
      <c r="S8" s="15"/>
      <c r="T8" s="13"/>
      <c r="U8" s="14"/>
      <c r="V8" s="10"/>
      <c r="W8" s="11"/>
      <c r="X8" s="15"/>
      <c r="Y8" s="13"/>
      <c r="Z8" s="14"/>
      <c r="AA8" s="10"/>
      <c r="AB8" s="11"/>
      <c r="AC8" s="15"/>
      <c r="AD8" s="13"/>
      <c r="AE8" s="14"/>
    </row>
    <row r="9" spans="1:31" ht="18" customHeight="1">
      <c r="A9" s="6">
        <v>3</v>
      </c>
      <c r="B9" s="110" t="s">
        <v>426</v>
      </c>
      <c r="C9" s="104" t="s">
        <v>430</v>
      </c>
      <c r="D9" s="105" t="s">
        <v>182</v>
      </c>
      <c r="E9" s="40" t="s">
        <v>433</v>
      </c>
      <c r="F9" s="16">
        <f>(K9*$G$6+P9*$L$6+U9*$Q$6+Z9*$V$6+AE9*$AA$6)/$F$6</f>
        <v>1.8333333333333333</v>
      </c>
      <c r="G9" s="10">
        <v>7.6</v>
      </c>
      <c r="H9" s="11">
        <v>5</v>
      </c>
      <c r="I9" s="15">
        <f>G9*0.4+H9*0.6</f>
        <v>6.04</v>
      </c>
      <c r="J9" s="13" t="str">
        <f>IF(I9&lt;4,"F",IF(I9&lt;5.5,"D",IF(I9&lt;7,"C",IF(I9&lt;8.5,"B","A"))))</f>
        <v>C</v>
      </c>
      <c r="K9" s="14" t="str">
        <f>IF(J9="A","4,0",IF(J9="B","3,0",IF(J9="C","2,0",IF(J9="D","1,0","0"))))</f>
        <v>2,0</v>
      </c>
      <c r="L9" s="130">
        <v>6</v>
      </c>
      <c r="M9" s="11">
        <v>5</v>
      </c>
      <c r="N9" s="15">
        <f>L9*0.4+M9*0.6</f>
        <v>5.4</v>
      </c>
      <c r="O9" s="13" t="str">
        <f>IF(N9&lt;4,"F",IF(N9&lt;5.5,"D",IF(N9&lt;7,"C",IF(N9&lt;8.5,"B","A"))))</f>
        <v>D</v>
      </c>
      <c r="P9" s="14" t="str">
        <f>IF(O9="A","4,0",IF(O9="B","3,0",IF(O9="C","2,0",IF(O9="D","1,0","0"))))</f>
        <v>1,0</v>
      </c>
      <c r="Q9" s="10">
        <v>7.1</v>
      </c>
      <c r="R9" s="11">
        <v>6</v>
      </c>
      <c r="S9" s="15">
        <f>Q9*0.4+R9*0.6</f>
        <v>6.4399999999999995</v>
      </c>
      <c r="T9" s="13" t="str">
        <f>IF(S9&lt;4,"F",IF(S9&lt;5.5,"D",IF(S9&lt;7,"C",IF(S9&lt;8.5,"B","A"))))</f>
        <v>C</v>
      </c>
      <c r="U9" s="14" t="str">
        <f>IF(T9="A","4,0",IF(T9="B","3,0",IF(T9="C","2,0",IF(T9="D","1,0","0"))))</f>
        <v>2,0</v>
      </c>
      <c r="V9" s="10">
        <v>6.6</v>
      </c>
      <c r="W9" s="11">
        <v>6</v>
      </c>
      <c r="X9" s="15">
        <f>V9*0.4+W9*0.6</f>
        <v>6.24</v>
      </c>
      <c r="Y9" s="13" t="str">
        <f>IF(X9&lt;4,"F",IF(X9&lt;5.5,"D",IF(X9&lt;7,"C",IF(X9&lt;8.5,"B","A"))))</f>
        <v>C</v>
      </c>
      <c r="Z9" s="14" t="str">
        <f>IF(Y9="A","4,0",IF(Y9="B","3,0",IF(Y9="C","2,0",IF(Y9="D","1,0","0"))))</f>
        <v>2,0</v>
      </c>
      <c r="AA9" s="10">
        <v>6.4</v>
      </c>
      <c r="AB9" s="11">
        <v>7</v>
      </c>
      <c r="AC9" s="15">
        <f>AA9*0.4+AB9*0.6</f>
        <v>6.760000000000001</v>
      </c>
      <c r="AD9" s="13" t="str">
        <f>IF(AC9&lt;4,"F",IF(AC9&lt;5.5,"D",IF(AC9&lt;7,"C",IF(AC9&lt;8.5,"B","A"))))</f>
        <v>C</v>
      </c>
      <c r="AE9" s="14" t="str">
        <f>IF(AD9="A","4,0",IF(AD9="B","3,0",IF(AD9="C","2,0",IF(AD9="D","1,0","0"))))</f>
        <v>2,0</v>
      </c>
    </row>
    <row r="10" spans="1:31" ht="18" customHeight="1">
      <c r="A10" s="6">
        <v>4</v>
      </c>
      <c r="B10" s="110" t="s">
        <v>427</v>
      </c>
      <c r="C10" s="60" t="s">
        <v>431</v>
      </c>
      <c r="D10" s="109" t="s">
        <v>346</v>
      </c>
      <c r="E10" s="107" t="s">
        <v>434</v>
      </c>
      <c r="F10" s="16">
        <f>(K10*$G$6+P10*$L$6+U10*$Q$6+Z10*$V$6+AE10*$AA$6)/$F$6</f>
        <v>2.8333333333333335</v>
      </c>
      <c r="G10" s="10">
        <v>7.4</v>
      </c>
      <c r="H10" s="11">
        <v>7</v>
      </c>
      <c r="I10" s="15">
        <f>G10*0.4+H10*0.6</f>
        <v>7.16</v>
      </c>
      <c r="J10" s="13" t="str">
        <f>IF(I10&lt;4,"F",IF(I10&lt;5.5,"D",IF(I10&lt;7,"C",IF(I10&lt;8.5,"B","A"))))</f>
        <v>B</v>
      </c>
      <c r="K10" s="14" t="str">
        <f>IF(J10="A","4,0",IF(J10="B","3,0",IF(J10="C","2,0",IF(J10="D","1,0","0"))))</f>
        <v>3,0</v>
      </c>
      <c r="L10" s="10">
        <v>6.4</v>
      </c>
      <c r="M10" s="11">
        <v>5</v>
      </c>
      <c r="N10" s="15">
        <f>L10*0.4+M10*0.6</f>
        <v>5.5600000000000005</v>
      </c>
      <c r="O10" s="13" t="str">
        <f>IF(N10&lt;4,"F",IF(N10&lt;5.5,"D",IF(N10&lt;7,"C",IF(N10&lt;8.5,"B","A"))))</f>
        <v>C</v>
      </c>
      <c r="P10" s="14" t="str">
        <f>IF(O10="A","4,0",IF(O10="B","3,0",IF(O10="C","2,0",IF(O10="D","1,0","0"))))</f>
        <v>2,0</v>
      </c>
      <c r="Q10" s="10">
        <v>7.4</v>
      </c>
      <c r="R10" s="11">
        <v>7</v>
      </c>
      <c r="S10" s="15">
        <f>Q10*0.4+R10*0.6</f>
        <v>7.16</v>
      </c>
      <c r="T10" s="13" t="str">
        <f>IF(S10&lt;4,"F",IF(S10&lt;5.5,"D",IF(S10&lt;7,"C",IF(S10&lt;8.5,"B","A"))))</f>
        <v>B</v>
      </c>
      <c r="U10" s="14" t="str">
        <f>IF(T10="A","4,0",IF(T10="B","3,0",IF(T10="C","2,0",IF(T10="D","1,0","0"))))</f>
        <v>3,0</v>
      </c>
      <c r="V10" s="130">
        <v>7</v>
      </c>
      <c r="W10" s="11">
        <v>7</v>
      </c>
      <c r="X10" s="15">
        <f>V10*0.4+W10*0.6</f>
        <v>7</v>
      </c>
      <c r="Y10" s="13" t="str">
        <f>IF(X10&lt;4,"F",IF(X10&lt;5.5,"D",IF(X10&lt;7,"C",IF(X10&lt;8.5,"B","A"))))</f>
        <v>B</v>
      </c>
      <c r="Z10" s="14" t="str">
        <f>IF(Y10="A","4,0",IF(Y10="B","3,0",IF(Y10="C","2,0",IF(Y10="D","1,0","0"))))</f>
        <v>3,0</v>
      </c>
      <c r="AA10" s="10">
        <v>6.8</v>
      </c>
      <c r="AB10" s="11">
        <v>8</v>
      </c>
      <c r="AC10" s="15">
        <f>AA10*0.4+AB10*0.6</f>
        <v>7.52</v>
      </c>
      <c r="AD10" s="13" t="str">
        <f>IF(AC10&lt;4,"F",IF(AC10&lt;5.5,"D",IF(AC10&lt;7,"C",IF(AC10&lt;8.5,"B","A"))))</f>
        <v>B</v>
      </c>
      <c r="AE10" s="14" t="str">
        <f>IF(AD10="A","4,0",IF(AD10="B","3,0",IF(AD10="C","2,0",IF(AD10="D","1,0","0"))))</f>
        <v>3,0</v>
      </c>
    </row>
    <row r="11" spans="1:31" ht="18" customHeight="1">
      <c r="A11" s="6">
        <v>5</v>
      </c>
      <c r="B11" s="110" t="s">
        <v>428</v>
      </c>
      <c r="C11" s="60" t="s">
        <v>432</v>
      </c>
      <c r="D11" s="109" t="s">
        <v>369</v>
      </c>
      <c r="E11" s="107" t="s">
        <v>435</v>
      </c>
      <c r="F11" s="16"/>
      <c r="G11" s="10"/>
      <c r="H11" s="11"/>
      <c r="I11" s="15">
        <f>G11*0.4+H11*0.6</f>
        <v>0</v>
      </c>
      <c r="J11" s="13" t="str">
        <f>IF(I11&lt;4,"F",IF(I11&lt;5.5,"D",IF(I11&lt;7,"C",IF(I11&lt;8.5,"B","A"))))</f>
        <v>F</v>
      </c>
      <c r="K11" s="14" t="str">
        <f>IF(J11="A","4.0",IF(J11="B","3.0",IF(J11="C","2.0",IF(J11="D","1.0","0"))))</f>
        <v>0</v>
      </c>
      <c r="L11" s="10"/>
      <c r="M11" s="11"/>
      <c r="N11" s="15">
        <f>L11*0.4+M11*0.6</f>
        <v>0</v>
      </c>
      <c r="O11" s="13" t="str">
        <f>IF(N11&lt;4,"F",IF(N11&lt;5.5,"D",IF(N11&lt;7,"C",IF(N11&lt;8.5,"B","A"))))</f>
        <v>F</v>
      </c>
      <c r="P11" s="14" t="str">
        <f>IF(O11="A","4.0",IF(O11="B","3.0",IF(O11="C","2.0",IF(O11="D","1.0","0"))))</f>
        <v>0</v>
      </c>
      <c r="Q11" s="10"/>
      <c r="R11" s="11"/>
      <c r="S11" s="15">
        <f>Q11*0.4+R11*0.6</f>
        <v>0</v>
      </c>
      <c r="T11" s="13" t="str">
        <f>IF(S11&lt;4,"F",IF(S11&lt;5.5,"D",IF(S11&lt;7,"C",IF(S11&lt;8.5,"B","A"))))</f>
        <v>F</v>
      </c>
      <c r="U11" s="14" t="str">
        <f>IF(T11="A","4,0",IF(T11="B","3,0",IF(T11="C","2,0",IF(T11="D","1,0","0"))))</f>
        <v>0</v>
      </c>
      <c r="V11" s="10"/>
      <c r="W11" s="11"/>
      <c r="X11" s="15">
        <f>V11*0.4+W11*0.6</f>
        <v>0</v>
      </c>
      <c r="Y11" s="13" t="str">
        <f>IF(X11&lt;4,"F",IF(X11&lt;5.5,"D",IF(X11&lt;7,"C",IF(X11&lt;8.5,"B","A"))))</f>
        <v>F</v>
      </c>
      <c r="Z11" s="14" t="str">
        <f>IF(Y11="A","4,0",IF(Y11="B","3,0",IF(Y11="C","2,0",IF(Y11="D","1,0","0"))))</f>
        <v>0</v>
      </c>
      <c r="AA11" s="10"/>
      <c r="AB11" s="11"/>
      <c r="AC11" s="15">
        <f>AA11*0.4+AB11*0.6</f>
        <v>0</v>
      </c>
      <c r="AD11" s="13" t="str">
        <f>IF(AC11&lt;4,"F",IF(AC11&lt;5.5,"D",IF(AC11&lt;7,"C",IF(AC11&lt;8.5,"B","A"))))</f>
        <v>F</v>
      </c>
      <c r="AE11" s="14" t="str">
        <f>IF(AD11="A","4,0",IF(AD11="B","3,0",IF(AD11="C","2,0",IF(AD11="D","1,0","0"))))</f>
        <v>0</v>
      </c>
    </row>
  </sheetData>
  <sheetProtection/>
  <mergeCells count="16">
    <mergeCell ref="Q6:U6"/>
    <mergeCell ref="V5:Z5"/>
    <mergeCell ref="AA5:AE5"/>
    <mergeCell ref="V6:Z6"/>
    <mergeCell ref="AA6:AE6"/>
    <mergeCell ref="G5:K5"/>
    <mergeCell ref="G6:K6"/>
    <mergeCell ref="L5:P5"/>
    <mergeCell ref="L6:P6"/>
    <mergeCell ref="Q5:U5"/>
    <mergeCell ref="C7:D7"/>
    <mergeCell ref="A4:F4"/>
    <mergeCell ref="A5:A6"/>
    <mergeCell ref="B5:B6"/>
    <mergeCell ref="C5:D6"/>
    <mergeCell ref="E5:E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B16" sqref="B16:C16"/>
    </sheetView>
  </sheetViews>
  <sheetFormatPr defaultColWidth="9.140625" defaultRowHeight="12.75"/>
  <cols>
    <col min="1" max="1" width="4.7109375" style="2" customWidth="1"/>
    <col min="2" max="2" width="11.57421875" style="2" customWidth="1"/>
    <col min="3" max="3" width="18.00390625" style="2" customWidth="1"/>
    <col min="4" max="4" width="7.00390625" style="2" customWidth="1"/>
    <col min="5" max="5" width="12.00390625" style="2" customWidth="1"/>
    <col min="6" max="6" width="7.8515625" style="2" customWidth="1"/>
    <col min="7" max="26" width="4.8515625" style="2" customWidth="1"/>
    <col min="2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23" ht="26.25" customHeight="1">
      <c r="A3" s="19" t="s">
        <v>132</v>
      </c>
      <c r="B3" s="19"/>
      <c r="C3" s="19"/>
      <c r="D3" s="19"/>
      <c r="E3" s="19"/>
      <c r="F3" s="19"/>
      <c r="L3" s="140"/>
      <c r="M3" s="140"/>
      <c r="Q3" s="118"/>
      <c r="R3" s="118"/>
      <c r="V3" s="118"/>
      <c r="W3" s="118"/>
    </row>
    <row r="4" spans="1:8" s="3" customFormat="1" ht="21" customHeight="1">
      <c r="A4" s="161" t="s">
        <v>133</v>
      </c>
      <c r="B4" s="161"/>
      <c r="C4" s="161"/>
      <c r="D4" s="161"/>
      <c r="E4" s="161"/>
      <c r="F4" s="161"/>
      <c r="G4" s="4"/>
      <c r="H4" s="4"/>
    </row>
    <row r="5" spans="1:2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438</v>
      </c>
      <c r="H5" s="157"/>
      <c r="I5" s="157"/>
      <c r="J5" s="157"/>
      <c r="K5" s="158"/>
      <c r="L5" s="156" t="s">
        <v>11</v>
      </c>
      <c r="M5" s="157"/>
      <c r="N5" s="157"/>
      <c r="O5" s="157"/>
      <c r="P5" s="158"/>
      <c r="Q5" s="156" t="s">
        <v>437</v>
      </c>
      <c r="R5" s="157"/>
      <c r="S5" s="157"/>
      <c r="T5" s="157"/>
      <c r="U5" s="158"/>
      <c r="V5" s="156" t="s">
        <v>50</v>
      </c>
      <c r="W5" s="157"/>
      <c r="X5" s="157"/>
      <c r="Y5" s="157"/>
      <c r="Z5" s="158"/>
    </row>
    <row r="6" spans="1:26" ht="21.75" customHeight="1">
      <c r="A6" s="163"/>
      <c r="B6" s="163"/>
      <c r="C6" s="166"/>
      <c r="D6" s="167"/>
      <c r="E6" s="163"/>
      <c r="F6" s="7">
        <f>SUM(G6:Z6)</f>
        <v>8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</row>
    <row r="7" spans="1:26" ht="21.75" customHeight="1">
      <c r="A7" s="7"/>
      <c r="B7" s="32"/>
      <c r="C7" s="170"/>
      <c r="D7" s="171"/>
      <c r="E7" s="32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2</v>
      </c>
      <c r="B8" s="42" t="s">
        <v>134</v>
      </c>
      <c r="C8" s="44" t="s">
        <v>135</v>
      </c>
      <c r="D8" s="23" t="s">
        <v>136</v>
      </c>
      <c r="E8" s="24" t="s">
        <v>19</v>
      </c>
      <c r="F8" s="16">
        <f>(P8*$L$6+U8*$Q$6+Z8*$V$6)/6</f>
        <v>2.6666666666666665</v>
      </c>
      <c r="G8" s="138">
        <v>7</v>
      </c>
      <c r="H8" s="139">
        <v>7</v>
      </c>
      <c r="I8" s="15">
        <f>H8*0.6+G8*0.4</f>
        <v>7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7.4</v>
      </c>
      <c r="M8" s="11">
        <v>6</v>
      </c>
      <c r="N8" s="15">
        <f>M8*0.6+L8*0.4</f>
        <v>6.5600000000000005</v>
      </c>
      <c r="O8" s="13" t="str">
        <f>IF(N8&lt;4,"F",IF(N8&lt;5.5,"D",IF(N8&lt;7,"C",IF(N8&lt;8.5,"B","A"))))</f>
        <v>C</v>
      </c>
      <c r="P8" s="14" t="str">
        <f>IF(O8="A","4,0",IF(O8="B","3,0",IF(O8="C","2,0",IF(O8="D","1,0","0"))))</f>
        <v>2,0</v>
      </c>
      <c r="Q8" s="10">
        <v>7.2</v>
      </c>
      <c r="R8" s="11">
        <v>8</v>
      </c>
      <c r="S8" s="15">
        <f>R8*0.6+Q8*0.4</f>
        <v>7.68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0">
        <v>8.2</v>
      </c>
      <c r="W8" s="11">
        <v>8</v>
      </c>
      <c r="X8" s="15">
        <f>W8*0.6+V8*0.4</f>
        <v>8.08</v>
      </c>
      <c r="Y8" s="13" t="str">
        <f>IF(X8&lt;4,"F",IF(X8&lt;5.5,"D",IF(X8&lt;7,"C",IF(X8&lt;8.5,"B","A"))))</f>
        <v>B</v>
      </c>
      <c r="Z8" s="14" t="str">
        <f>IF(Y8="A","4,0",IF(Y8="B","3,0",IF(Y8="C","2,0",IF(Y8="D","1,0","0"))))</f>
        <v>3,0</v>
      </c>
    </row>
    <row r="16" spans="2:3" ht="12.75">
      <c r="B16" s="142"/>
      <c r="C16" s="2" t="s">
        <v>488</v>
      </c>
    </row>
  </sheetData>
  <sheetProtection/>
  <mergeCells count="14">
    <mergeCell ref="Q5:U5"/>
    <mergeCell ref="Q6:U6"/>
    <mergeCell ref="V5:Z5"/>
    <mergeCell ref="V6:Z6"/>
    <mergeCell ref="L5:P5"/>
    <mergeCell ref="G5:K5"/>
    <mergeCell ref="G6:K6"/>
    <mergeCell ref="L6:P6"/>
    <mergeCell ref="C7:D7"/>
    <mergeCell ref="C5:D6"/>
    <mergeCell ref="A4:F4"/>
    <mergeCell ref="A5:A6"/>
    <mergeCell ref="B5:B6"/>
    <mergeCell ref="E5:E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D4">
      <selection activeCell="K20" sqref="K20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6.57421875" style="2" customWidth="1"/>
    <col min="4" max="4" width="11.00390625" style="2" customWidth="1"/>
    <col min="5" max="5" width="12.00390625" style="2" customWidth="1"/>
    <col min="6" max="6" width="8.7109375" style="2" customWidth="1"/>
    <col min="7" max="36" width="4.8515625" style="2" customWidth="1"/>
    <col min="37" max="16384" width="9.140625" style="2" customWidth="1"/>
  </cols>
  <sheetData>
    <row r="1" spans="1:36" s="1" customFormat="1" ht="16.5" customHeight="1">
      <c r="A1" s="8" t="s">
        <v>0</v>
      </c>
      <c r="B1" s="8"/>
      <c r="C1" s="8"/>
      <c r="D1" s="8"/>
      <c r="E1" s="8"/>
      <c r="F1" s="8"/>
      <c r="Q1" s="8"/>
      <c r="R1" s="8"/>
      <c r="S1" s="8"/>
      <c r="T1" s="8"/>
      <c r="U1" s="8"/>
      <c r="AF1" s="8"/>
      <c r="AG1" s="8"/>
      <c r="AH1" s="8"/>
      <c r="AI1" s="8"/>
      <c r="AJ1" s="8"/>
    </row>
    <row r="2" spans="1:36" s="1" customFormat="1" ht="16.5" customHeight="1">
      <c r="A2" s="9" t="s">
        <v>130</v>
      </c>
      <c r="B2" s="9"/>
      <c r="C2" s="9"/>
      <c r="D2" s="9"/>
      <c r="E2" s="9"/>
      <c r="F2" s="9"/>
      <c r="Q2" s="9"/>
      <c r="R2" s="9"/>
      <c r="S2" s="9"/>
      <c r="T2" s="9"/>
      <c r="U2" s="9"/>
      <c r="AF2" s="9"/>
      <c r="AG2" s="9"/>
      <c r="AH2" s="9"/>
      <c r="AI2" s="9"/>
      <c r="AJ2" s="9"/>
    </row>
    <row r="3" spans="1:36" ht="26.25" customHeight="1">
      <c r="A3" s="19" t="s">
        <v>131</v>
      </c>
      <c r="B3" s="19"/>
      <c r="C3" s="19"/>
      <c r="D3" s="19"/>
      <c r="E3" s="19"/>
      <c r="F3" s="19"/>
      <c r="G3" s="140"/>
      <c r="H3" s="141"/>
      <c r="Q3" s="19"/>
      <c r="R3" s="19"/>
      <c r="S3" s="19"/>
      <c r="T3" s="19"/>
      <c r="U3" s="19"/>
      <c r="AF3" s="19"/>
      <c r="AG3" s="19"/>
      <c r="AH3" s="19"/>
      <c r="AI3" s="19"/>
      <c r="AJ3" s="19"/>
    </row>
    <row r="4" spans="1:33" s="3" customFormat="1" ht="21" customHeight="1">
      <c r="A4" s="161" t="s">
        <v>61</v>
      </c>
      <c r="B4" s="161"/>
      <c r="C4" s="161"/>
      <c r="D4" s="161"/>
      <c r="E4" s="161"/>
      <c r="F4" s="161"/>
      <c r="R4" s="4"/>
      <c r="AG4" s="4"/>
    </row>
    <row r="5" spans="1:3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11</v>
      </c>
      <c r="H5" s="157"/>
      <c r="I5" s="157"/>
      <c r="J5" s="157"/>
      <c r="K5" s="158"/>
      <c r="L5" s="156" t="s">
        <v>63</v>
      </c>
      <c r="M5" s="157"/>
      <c r="N5" s="157"/>
      <c r="O5" s="157"/>
      <c r="P5" s="158"/>
      <c r="Q5" s="156" t="s">
        <v>424</v>
      </c>
      <c r="R5" s="157"/>
      <c r="S5" s="157"/>
      <c r="T5" s="157"/>
      <c r="U5" s="158"/>
      <c r="V5" s="156" t="s">
        <v>62</v>
      </c>
      <c r="W5" s="157"/>
      <c r="X5" s="157"/>
      <c r="Y5" s="157"/>
      <c r="Z5" s="158"/>
      <c r="AA5" s="156" t="s">
        <v>55</v>
      </c>
      <c r="AB5" s="157"/>
      <c r="AC5" s="157"/>
      <c r="AD5" s="157"/>
      <c r="AE5" s="158"/>
      <c r="AF5" s="156" t="s">
        <v>51</v>
      </c>
      <c r="AG5" s="157"/>
      <c r="AH5" s="157"/>
      <c r="AI5" s="157"/>
      <c r="AJ5" s="158"/>
    </row>
    <row r="6" spans="1:36" ht="21.75" customHeight="1">
      <c r="A6" s="163"/>
      <c r="B6" s="163"/>
      <c r="C6" s="166"/>
      <c r="D6" s="167"/>
      <c r="E6" s="163"/>
      <c r="F6" s="7">
        <f>SUM(G6:AJ6)</f>
        <v>18</v>
      </c>
      <c r="G6" s="156">
        <v>3</v>
      </c>
      <c r="H6" s="157"/>
      <c r="I6" s="157"/>
      <c r="J6" s="157"/>
      <c r="K6" s="158"/>
      <c r="L6" s="156">
        <v>3</v>
      </c>
      <c r="M6" s="157"/>
      <c r="N6" s="157"/>
      <c r="O6" s="157"/>
      <c r="P6" s="158"/>
      <c r="Q6" s="156">
        <v>3</v>
      </c>
      <c r="R6" s="157"/>
      <c r="S6" s="157"/>
      <c r="T6" s="157"/>
      <c r="U6" s="158"/>
      <c r="V6" s="156">
        <v>4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3</v>
      </c>
      <c r="AG6" s="157"/>
      <c r="AH6" s="157"/>
      <c r="AI6" s="157"/>
      <c r="AJ6" s="158"/>
    </row>
    <row r="7" spans="1:3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31" t="s">
        <v>138</v>
      </c>
      <c r="C8" s="33" t="s">
        <v>145</v>
      </c>
      <c r="D8" s="23" t="s">
        <v>146</v>
      </c>
      <c r="E8" s="35" t="s">
        <v>22</v>
      </c>
      <c r="F8" s="16">
        <f>(K8*$G$6+P8*$L$6+U8*$Q$6+Z8*$V$6+AE8*$AA$6+AJ8*$AF$6)/$F$6</f>
        <v>0.8888888888888888</v>
      </c>
      <c r="G8" s="10">
        <v>7.8</v>
      </c>
      <c r="H8" s="11">
        <v>7</v>
      </c>
      <c r="I8" s="15">
        <f aca="true" t="shared" si="0" ref="I8:I14">H8*0.6+G8*0.4</f>
        <v>7.32</v>
      </c>
      <c r="J8" s="13" t="str">
        <f aca="true" t="shared" si="1" ref="J8:J14"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5.3</v>
      </c>
      <c r="M8" s="11">
        <v>3</v>
      </c>
      <c r="N8" s="15">
        <f aca="true" t="shared" si="2" ref="N8:N14">M8*0.6+L8*0.4</f>
        <v>3.92</v>
      </c>
      <c r="O8" s="13" t="str">
        <f aca="true" t="shared" si="3" ref="O8:O14">IF(N8&lt;4,"F",IF(N8&lt;5.5,"D",IF(N8&lt;7,"C",IF(N8&lt;8.5,"B","A"))))</f>
        <v>F</v>
      </c>
      <c r="P8" s="14" t="str">
        <f>IF(O8="A","4,0",IF(O8="B","3,0",IF(O8="C","2,0",IF(O8="D","1,0","0"))))</f>
        <v>0</v>
      </c>
      <c r="Q8" s="10">
        <v>5</v>
      </c>
      <c r="R8" s="11">
        <v>4</v>
      </c>
      <c r="S8" s="15">
        <f aca="true" t="shared" si="4" ref="S8:S14">R8*0.6+Q8*0.4</f>
        <v>4.4</v>
      </c>
      <c r="T8" s="13" t="str">
        <f aca="true" t="shared" si="5" ref="T8:T14">IF(S8&lt;4,"F",IF(S8&lt;5.5,"D",IF(S8&lt;7,"C",IF(S8&lt;8.5,"B","A"))))</f>
        <v>D</v>
      </c>
      <c r="U8" s="14" t="str">
        <f>IF(T8="A","4,0",IF(T8="B","3,0",IF(T8="C","2,0",IF(T8="D","1,0","0"))))</f>
        <v>1,0</v>
      </c>
      <c r="V8" s="10">
        <v>5</v>
      </c>
      <c r="W8" s="11">
        <v>4</v>
      </c>
      <c r="X8" s="15">
        <f aca="true" t="shared" si="6" ref="X8:X14">W8*0.6+V8*0.4</f>
        <v>4.4</v>
      </c>
      <c r="Y8" s="13" t="str">
        <f aca="true" t="shared" si="7" ref="Y8:Y14">IF(X8&lt;4,"F",IF(X8&lt;5.5,"D",IF(X8&lt;7,"C",IF(X8&lt;8.5,"B","A"))))</f>
        <v>D</v>
      </c>
      <c r="Z8" s="14" t="str">
        <f>IF(Y8="A","4,0",IF(Y8="B","3,0",IF(Y8="C","2,0",IF(Y8="D","1,0","0"))))</f>
        <v>1,0</v>
      </c>
      <c r="AA8" s="10"/>
      <c r="AB8" s="11"/>
      <c r="AC8" s="15">
        <f aca="true" t="shared" si="8" ref="AC8:AC14">AB8*0.6+AA8*0.4</f>
        <v>0</v>
      </c>
      <c r="AD8" s="13" t="str">
        <f aca="true" t="shared" si="9" ref="AD8:AD14"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>
        <v>5.2</v>
      </c>
      <c r="AG8" s="11"/>
      <c r="AH8" s="15">
        <f aca="true" t="shared" si="10" ref="AH8:AH14">AG8*0.6+AF8*0.4</f>
        <v>2.08</v>
      </c>
      <c r="AI8" s="13" t="str">
        <f aca="true" t="shared" si="11" ref="AI8:AI14">IF(AH8&lt;4,"F",IF(AH8&lt;5.5,"D",IF(AH8&lt;7,"C",IF(AH8&lt;8.5,"B","A"))))</f>
        <v>F</v>
      </c>
      <c r="AJ8" s="14" t="str">
        <f>IF(AI8="A","4,0",IF(AI8="B","3,0",IF(AI8="C","2,0",IF(AI8="D","1,0","0"))))</f>
        <v>0</v>
      </c>
    </row>
    <row r="9" spans="1:36" ht="18" customHeight="1">
      <c r="A9" s="6">
        <v>2</v>
      </c>
      <c r="B9" s="31" t="s">
        <v>139</v>
      </c>
      <c r="C9" s="25" t="s">
        <v>147</v>
      </c>
      <c r="D9" s="45" t="s">
        <v>95</v>
      </c>
      <c r="E9" s="46">
        <v>37975</v>
      </c>
      <c r="F9" s="16">
        <f aca="true" t="shared" si="12" ref="F9:F14">(K9*$G$6+P9*$L$6+U9*$Q$6+Z9*$V$6+AE9*$AA$6+AJ9*$AF$6)/$F$6</f>
        <v>2.888888888888889</v>
      </c>
      <c r="G9" s="10">
        <v>7.6</v>
      </c>
      <c r="H9" s="11">
        <v>7</v>
      </c>
      <c r="I9" s="15">
        <f t="shared" si="0"/>
        <v>7.24</v>
      </c>
      <c r="J9" s="13" t="str">
        <f t="shared" si="1"/>
        <v>B</v>
      </c>
      <c r="K9" s="14" t="str">
        <f aca="true" t="shared" si="13" ref="K9:K15">IF(J9="A","4,0",IF(J9="B","3,0",IF(J9="C","2,0",IF(J9="D","1,0","0"))))</f>
        <v>3,0</v>
      </c>
      <c r="L9" s="10">
        <v>7</v>
      </c>
      <c r="M9" s="11">
        <v>8</v>
      </c>
      <c r="N9" s="15">
        <f t="shared" si="2"/>
        <v>7.6</v>
      </c>
      <c r="O9" s="13" t="str">
        <f t="shared" si="3"/>
        <v>B</v>
      </c>
      <c r="P9" s="14" t="str">
        <f aca="true" t="shared" si="14" ref="P9:P15">IF(O9="A","4,0",IF(O9="B","3,0",IF(O9="C","2,0",IF(O9="D","1,0","0"))))</f>
        <v>3,0</v>
      </c>
      <c r="Q9" s="10">
        <v>8.1</v>
      </c>
      <c r="R9" s="11">
        <v>8</v>
      </c>
      <c r="S9" s="15">
        <f t="shared" si="4"/>
        <v>8.04</v>
      </c>
      <c r="T9" s="13" t="str">
        <f t="shared" si="5"/>
        <v>B</v>
      </c>
      <c r="U9" s="14" t="str">
        <f aca="true" t="shared" si="15" ref="U9:U15">IF(T9="A","4,0",IF(T9="B","3,0",IF(T9="C","2,0",IF(T9="D","1,0","0"))))</f>
        <v>3,0</v>
      </c>
      <c r="V9" s="10">
        <v>8</v>
      </c>
      <c r="W9" s="11">
        <v>7.5</v>
      </c>
      <c r="X9" s="15">
        <f t="shared" si="6"/>
        <v>7.7</v>
      </c>
      <c r="Y9" s="13" t="str">
        <f t="shared" si="7"/>
        <v>B</v>
      </c>
      <c r="Z9" s="14" t="str">
        <f aca="true" t="shared" si="16" ref="Z9:Z15">IF(Y9="A","4,0",IF(Y9="B","3,0",IF(Y9="C","2,0",IF(Y9="D","1,0","0"))))</f>
        <v>3,0</v>
      </c>
      <c r="AA9" s="10">
        <v>7</v>
      </c>
      <c r="AB9" s="11">
        <v>6</v>
      </c>
      <c r="AC9" s="15">
        <f t="shared" si="8"/>
        <v>6.4</v>
      </c>
      <c r="AD9" s="13" t="str">
        <f t="shared" si="9"/>
        <v>C</v>
      </c>
      <c r="AE9" s="14" t="str">
        <f aca="true" t="shared" si="17" ref="AE9:AE15">IF(AD9="A","4,0",IF(AD9="B","3,0",IF(AD9="C","2,0",IF(AD9="D","1,0","0"))))</f>
        <v>2,0</v>
      </c>
      <c r="AF9" s="10">
        <v>7.3</v>
      </c>
      <c r="AG9" s="11">
        <v>8</v>
      </c>
      <c r="AH9" s="15">
        <f t="shared" si="10"/>
        <v>7.72</v>
      </c>
      <c r="AI9" s="13" t="str">
        <f t="shared" si="11"/>
        <v>B</v>
      </c>
      <c r="AJ9" s="14" t="str">
        <f aca="true" t="shared" si="18" ref="AJ9:AJ15">IF(AI9="A","4,0",IF(AI9="B","3,0",IF(AI9="C","2,0",IF(AI9="D","1,0","0"))))</f>
        <v>3,0</v>
      </c>
    </row>
    <row r="10" spans="1:36" ht="18" customHeight="1">
      <c r="A10" s="6">
        <v>3</v>
      </c>
      <c r="B10" s="31" t="s">
        <v>140</v>
      </c>
      <c r="C10" s="33" t="s">
        <v>148</v>
      </c>
      <c r="D10" s="23" t="s">
        <v>149</v>
      </c>
      <c r="E10" s="35" t="s">
        <v>21</v>
      </c>
      <c r="F10" s="16">
        <f t="shared" si="12"/>
        <v>3</v>
      </c>
      <c r="G10" s="10">
        <v>7.6</v>
      </c>
      <c r="H10" s="11">
        <v>8</v>
      </c>
      <c r="I10" s="15">
        <f t="shared" si="0"/>
        <v>7.84</v>
      </c>
      <c r="J10" s="13" t="str">
        <f t="shared" si="1"/>
        <v>B</v>
      </c>
      <c r="K10" s="14" t="str">
        <f t="shared" si="13"/>
        <v>3,0</v>
      </c>
      <c r="L10" s="10">
        <v>7</v>
      </c>
      <c r="M10" s="11">
        <v>7</v>
      </c>
      <c r="N10" s="15">
        <f t="shared" si="2"/>
        <v>7</v>
      </c>
      <c r="O10" s="13" t="str">
        <f t="shared" si="3"/>
        <v>B</v>
      </c>
      <c r="P10" s="14" t="str">
        <f t="shared" si="14"/>
        <v>3,0</v>
      </c>
      <c r="Q10" s="10">
        <v>7.4</v>
      </c>
      <c r="R10" s="11">
        <v>7.5</v>
      </c>
      <c r="S10" s="15">
        <f t="shared" si="4"/>
        <v>7.460000000000001</v>
      </c>
      <c r="T10" s="13" t="str">
        <f t="shared" si="5"/>
        <v>B</v>
      </c>
      <c r="U10" s="14" t="str">
        <f t="shared" si="15"/>
        <v>3,0</v>
      </c>
      <c r="V10" s="10">
        <v>7.6</v>
      </c>
      <c r="W10" s="11">
        <v>7.5</v>
      </c>
      <c r="X10" s="15">
        <f t="shared" si="6"/>
        <v>7.54</v>
      </c>
      <c r="Y10" s="13" t="str">
        <f t="shared" si="7"/>
        <v>B</v>
      </c>
      <c r="Z10" s="14" t="str">
        <f t="shared" si="16"/>
        <v>3,0</v>
      </c>
      <c r="AA10" s="10">
        <v>7.3</v>
      </c>
      <c r="AB10" s="11">
        <v>7</v>
      </c>
      <c r="AC10" s="15">
        <f t="shared" si="8"/>
        <v>7.12</v>
      </c>
      <c r="AD10" s="13" t="str">
        <f t="shared" si="9"/>
        <v>B</v>
      </c>
      <c r="AE10" s="14" t="str">
        <f t="shared" si="17"/>
        <v>3,0</v>
      </c>
      <c r="AF10" s="10">
        <v>7</v>
      </c>
      <c r="AG10" s="11">
        <v>7</v>
      </c>
      <c r="AH10" s="15">
        <f t="shared" si="10"/>
        <v>7</v>
      </c>
      <c r="AI10" s="13" t="str">
        <f t="shared" si="11"/>
        <v>B</v>
      </c>
      <c r="AJ10" s="14" t="str">
        <f t="shared" si="18"/>
        <v>3,0</v>
      </c>
    </row>
    <row r="11" spans="1:36" ht="18" customHeight="1">
      <c r="A11" s="6">
        <v>4</v>
      </c>
      <c r="B11" s="31" t="s">
        <v>450</v>
      </c>
      <c r="C11" s="33" t="s">
        <v>156</v>
      </c>
      <c r="D11" s="23" t="s">
        <v>149</v>
      </c>
      <c r="E11" s="35" t="s">
        <v>157</v>
      </c>
      <c r="F11" s="16">
        <f>(AE11*$AA$6+AJ11*$AF$6)/5</f>
        <v>3</v>
      </c>
      <c r="G11" s="131">
        <v>8.6</v>
      </c>
      <c r="H11" s="132">
        <v>9</v>
      </c>
      <c r="I11" s="15">
        <f t="shared" si="0"/>
        <v>8.84</v>
      </c>
      <c r="J11" s="13" t="str">
        <f t="shared" si="1"/>
        <v>A</v>
      </c>
      <c r="K11" s="14" t="str">
        <f t="shared" si="13"/>
        <v>4,0</v>
      </c>
      <c r="L11" s="10" t="s">
        <v>448</v>
      </c>
      <c r="M11" s="11"/>
      <c r="N11" s="15"/>
      <c r="O11" s="13"/>
      <c r="P11" s="14"/>
      <c r="Q11" s="138">
        <v>5.2</v>
      </c>
      <c r="R11" s="139">
        <v>7</v>
      </c>
      <c r="S11" s="15">
        <f t="shared" si="4"/>
        <v>6.28</v>
      </c>
      <c r="T11" s="13" t="str">
        <f t="shared" si="5"/>
        <v>C</v>
      </c>
      <c r="U11" s="14" t="str">
        <f t="shared" si="15"/>
        <v>2,0</v>
      </c>
      <c r="V11" s="10" t="s">
        <v>448</v>
      </c>
      <c r="W11" s="11"/>
      <c r="X11" s="15"/>
      <c r="Y11" s="13"/>
      <c r="Z11" s="14"/>
      <c r="AA11" s="10">
        <v>7</v>
      </c>
      <c r="AB11" s="11">
        <v>8</v>
      </c>
      <c r="AC11" s="15">
        <f t="shared" si="8"/>
        <v>7.6</v>
      </c>
      <c r="AD11" s="13" t="str">
        <f t="shared" si="9"/>
        <v>B</v>
      </c>
      <c r="AE11" s="14" t="str">
        <f t="shared" si="17"/>
        <v>3,0</v>
      </c>
      <c r="AF11" s="10">
        <v>7</v>
      </c>
      <c r="AG11" s="11">
        <v>8</v>
      </c>
      <c r="AH11" s="15">
        <f t="shared" si="10"/>
        <v>7.6</v>
      </c>
      <c r="AI11" s="13" t="str">
        <f t="shared" si="11"/>
        <v>B</v>
      </c>
      <c r="AJ11" s="14" t="str">
        <f t="shared" si="18"/>
        <v>3,0</v>
      </c>
    </row>
    <row r="12" spans="1:36" ht="18" customHeight="1">
      <c r="A12" s="6">
        <v>5</v>
      </c>
      <c r="B12" s="31" t="s">
        <v>141</v>
      </c>
      <c r="C12" s="33" t="s">
        <v>150</v>
      </c>
      <c r="D12" s="23" t="s">
        <v>151</v>
      </c>
      <c r="E12" s="35" t="s">
        <v>20</v>
      </c>
      <c r="F12" s="16">
        <f>(K12*$G$6+AJ12*$AF$6)/6</f>
        <v>3</v>
      </c>
      <c r="G12" s="10">
        <v>7.6</v>
      </c>
      <c r="H12" s="11">
        <v>7</v>
      </c>
      <c r="I12" s="15">
        <f t="shared" si="0"/>
        <v>7.24</v>
      </c>
      <c r="J12" s="13" t="str">
        <f t="shared" si="1"/>
        <v>B</v>
      </c>
      <c r="K12" s="14" t="str">
        <f t="shared" si="13"/>
        <v>3,0</v>
      </c>
      <c r="L12" s="131">
        <v>8</v>
      </c>
      <c r="M12" s="132">
        <v>9</v>
      </c>
      <c r="N12" s="15">
        <f t="shared" si="2"/>
        <v>8.6</v>
      </c>
      <c r="O12" s="13" t="str">
        <f t="shared" si="3"/>
        <v>A</v>
      </c>
      <c r="P12" s="14" t="str">
        <f t="shared" si="14"/>
        <v>4,0</v>
      </c>
      <c r="Q12" s="138">
        <v>8.4</v>
      </c>
      <c r="R12" s="139">
        <v>8</v>
      </c>
      <c r="S12" s="15">
        <f t="shared" si="4"/>
        <v>8.16</v>
      </c>
      <c r="T12" s="13" t="str">
        <f t="shared" si="5"/>
        <v>B</v>
      </c>
      <c r="U12" s="14" t="str">
        <f t="shared" si="15"/>
        <v>3,0</v>
      </c>
      <c r="V12" s="138">
        <v>8.3</v>
      </c>
      <c r="W12" s="139">
        <v>9</v>
      </c>
      <c r="X12" s="15">
        <f t="shared" si="6"/>
        <v>8.719999999999999</v>
      </c>
      <c r="Y12" s="13" t="str">
        <f t="shared" si="7"/>
        <v>A</v>
      </c>
      <c r="Z12" s="14" t="str">
        <f t="shared" si="16"/>
        <v>4,0</v>
      </c>
      <c r="AA12" s="138">
        <v>8</v>
      </c>
      <c r="AB12" s="139">
        <v>7</v>
      </c>
      <c r="AC12" s="15">
        <f t="shared" si="8"/>
        <v>7.4</v>
      </c>
      <c r="AD12" s="13" t="str">
        <f t="shared" si="9"/>
        <v>B</v>
      </c>
      <c r="AE12" s="14" t="str">
        <f t="shared" si="17"/>
        <v>3,0</v>
      </c>
      <c r="AF12" s="10">
        <v>7.6</v>
      </c>
      <c r="AG12" s="11">
        <v>7.5</v>
      </c>
      <c r="AH12" s="15">
        <f t="shared" si="10"/>
        <v>7.54</v>
      </c>
      <c r="AI12" s="13" t="str">
        <f t="shared" si="11"/>
        <v>B</v>
      </c>
      <c r="AJ12" s="14" t="str">
        <f t="shared" si="18"/>
        <v>3,0</v>
      </c>
    </row>
    <row r="13" spans="1:36" ht="18" customHeight="1">
      <c r="A13" s="6">
        <v>6</v>
      </c>
      <c r="B13" s="31" t="s">
        <v>142</v>
      </c>
      <c r="C13" s="25" t="s">
        <v>152</v>
      </c>
      <c r="D13" s="45" t="s">
        <v>153</v>
      </c>
      <c r="E13" s="47" t="s">
        <v>23</v>
      </c>
      <c r="F13" s="16">
        <f t="shared" si="12"/>
        <v>2.8333333333333335</v>
      </c>
      <c r="G13" s="10">
        <v>7.2</v>
      </c>
      <c r="H13" s="11">
        <v>7</v>
      </c>
      <c r="I13" s="15">
        <f t="shared" si="0"/>
        <v>7.08</v>
      </c>
      <c r="J13" s="13" t="str">
        <f t="shared" si="1"/>
        <v>B</v>
      </c>
      <c r="K13" s="14" t="str">
        <f t="shared" si="13"/>
        <v>3,0</v>
      </c>
      <c r="L13" s="10">
        <v>7.6</v>
      </c>
      <c r="M13" s="11">
        <v>6</v>
      </c>
      <c r="N13" s="15">
        <f t="shared" si="2"/>
        <v>6.64</v>
      </c>
      <c r="O13" s="13" t="str">
        <f t="shared" si="3"/>
        <v>C</v>
      </c>
      <c r="P13" s="14" t="str">
        <f t="shared" si="14"/>
        <v>2,0</v>
      </c>
      <c r="Q13" s="10">
        <v>7.6</v>
      </c>
      <c r="R13" s="11">
        <v>7.5</v>
      </c>
      <c r="S13" s="15">
        <f t="shared" si="4"/>
        <v>7.54</v>
      </c>
      <c r="T13" s="13" t="str">
        <f t="shared" si="5"/>
        <v>B</v>
      </c>
      <c r="U13" s="14" t="str">
        <f t="shared" si="15"/>
        <v>3,0</v>
      </c>
      <c r="V13" s="10">
        <v>7.6</v>
      </c>
      <c r="W13" s="11">
        <v>8</v>
      </c>
      <c r="X13" s="15">
        <f t="shared" si="6"/>
        <v>7.84</v>
      </c>
      <c r="Y13" s="13" t="str">
        <f t="shared" si="7"/>
        <v>B</v>
      </c>
      <c r="Z13" s="14" t="str">
        <f t="shared" si="16"/>
        <v>3,0</v>
      </c>
      <c r="AA13" s="10">
        <v>8</v>
      </c>
      <c r="AB13" s="11">
        <v>7</v>
      </c>
      <c r="AC13" s="15">
        <f t="shared" si="8"/>
        <v>7.4</v>
      </c>
      <c r="AD13" s="13" t="str">
        <f t="shared" si="9"/>
        <v>B</v>
      </c>
      <c r="AE13" s="14" t="str">
        <f t="shared" si="17"/>
        <v>3,0</v>
      </c>
      <c r="AF13" s="10">
        <v>7.7</v>
      </c>
      <c r="AG13" s="11">
        <v>7.5</v>
      </c>
      <c r="AH13" s="15">
        <f t="shared" si="10"/>
        <v>7.58</v>
      </c>
      <c r="AI13" s="13" t="str">
        <f t="shared" si="11"/>
        <v>B</v>
      </c>
      <c r="AJ13" s="14" t="str">
        <f t="shared" si="18"/>
        <v>3,0</v>
      </c>
    </row>
    <row r="14" spans="1:36" ht="18" customHeight="1">
      <c r="A14" s="6">
        <v>7</v>
      </c>
      <c r="B14" s="31" t="s">
        <v>143</v>
      </c>
      <c r="C14" s="33" t="s">
        <v>154</v>
      </c>
      <c r="D14" s="23" t="s">
        <v>116</v>
      </c>
      <c r="E14" s="35" t="s">
        <v>155</v>
      </c>
      <c r="F14" s="16">
        <f t="shared" si="12"/>
        <v>3.1666666666666665</v>
      </c>
      <c r="G14" s="130">
        <v>8</v>
      </c>
      <c r="H14" s="11">
        <v>7</v>
      </c>
      <c r="I14" s="15">
        <f t="shared" si="0"/>
        <v>7.4</v>
      </c>
      <c r="J14" s="13" t="str">
        <f t="shared" si="1"/>
        <v>B</v>
      </c>
      <c r="K14" s="14" t="str">
        <f t="shared" si="13"/>
        <v>3,0</v>
      </c>
      <c r="L14" s="10">
        <v>7.9</v>
      </c>
      <c r="M14" s="11">
        <v>9</v>
      </c>
      <c r="N14" s="15">
        <f t="shared" si="2"/>
        <v>8.559999999999999</v>
      </c>
      <c r="O14" s="13" t="str">
        <f t="shared" si="3"/>
        <v>A</v>
      </c>
      <c r="P14" s="14" t="str">
        <f t="shared" si="14"/>
        <v>4,0</v>
      </c>
      <c r="Q14" s="10">
        <v>8</v>
      </c>
      <c r="R14" s="11">
        <v>8</v>
      </c>
      <c r="S14" s="15">
        <f t="shared" si="4"/>
        <v>8</v>
      </c>
      <c r="T14" s="13" t="str">
        <f t="shared" si="5"/>
        <v>B</v>
      </c>
      <c r="U14" s="14" t="str">
        <f t="shared" si="15"/>
        <v>3,0</v>
      </c>
      <c r="V14" s="10">
        <v>8.1</v>
      </c>
      <c r="W14" s="11">
        <v>8.5</v>
      </c>
      <c r="X14" s="15">
        <f t="shared" si="6"/>
        <v>8.34</v>
      </c>
      <c r="Y14" s="13" t="str">
        <f t="shared" si="7"/>
        <v>B</v>
      </c>
      <c r="Z14" s="14" t="str">
        <f t="shared" si="16"/>
        <v>3,0</v>
      </c>
      <c r="AA14" s="10">
        <v>8.7</v>
      </c>
      <c r="AB14" s="11">
        <v>8</v>
      </c>
      <c r="AC14" s="15">
        <f t="shared" si="8"/>
        <v>8.28</v>
      </c>
      <c r="AD14" s="13" t="str">
        <f t="shared" si="9"/>
        <v>B</v>
      </c>
      <c r="AE14" s="14" t="str">
        <f t="shared" si="17"/>
        <v>3,0</v>
      </c>
      <c r="AF14" s="10">
        <v>8.3</v>
      </c>
      <c r="AG14" s="11">
        <v>8.5</v>
      </c>
      <c r="AH14" s="15">
        <f t="shared" si="10"/>
        <v>8.42</v>
      </c>
      <c r="AI14" s="13" t="str">
        <f t="shared" si="11"/>
        <v>B</v>
      </c>
      <c r="AJ14" s="14" t="str">
        <f t="shared" si="18"/>
        <v>3,0</v>
      </c>
    </row>
    <row r="15" spans="1:36" ht="18" customHeight="1">
      <c r="A15" s="6">
        <v>8</v>
      </c>
      <c r="B15" s="134" t="s">
        <v>480</v>
      </c>
      <c r="C15" s="172" t="s">
        <v>481</v>
      </c>
      <c r="D15" s="172"/>
      <c r="E15" s="133" t="s">
        <v>482</v>
      </c>
      <c r="F15" s="16">
        <f>(P15*$L$6+U15*$Q$6+Z15*$V$6+AE15*$AA$6+AJ15*$AF$6)/15</f>
        <v>3.466666666666667</v>
      </c>
      <c r="G15" s="135">
        <v>8</v>
      </c>
      <c r="H15" s="131">
        <v>7</v>
      </c>
      <c r="I15" s="15">
        <f>H15*0.6+G15*0.4</f>
        <v>7.4</v>
      </c>
      <c r="J15" s="13" t="str">
        <f>IF(I15&lt;4,"F",IF(I15&lt;5.5,"D",IF(I15&lt;7,"C",IF(I15&lt;8.5,"B","A"))))</f>
        <v>B</v>
      </c>
      <c r="K15" s="14" t="str">
        <f t="shared" si="13"/>
        <v>3,0</v>
      </c>
      <c r="L15" s="130">
        <v>9</v>
      </c>
      <c r="M15" s="11">
        <v>9</v>
      </c>
      <c r="N15" s="15">
        <f>M15*0.6+L15*0.4</f>
        <v>9</v>
      </c>
      <c r="O15" s="13" t="str">
        <f>IF(N15&lt;4,"F",IF(N15&lt;5.5,"D",IF(N15&lt;7,"C",IF(N15&lt;8.5,"B","A"))))</f>
        <v>A</v>
      </c>
      <c r="P15" s="14" t="str">
        <f t="shared" si="14"/>
        <v>4,0</v>
      </c>
      <c r="Q15" s="10">
        <v>8.3</v>
      </c>
      <c r="R15" s="11">
        <v>8.5</v>
      </c>
      <c r="S15" s="15">
        <f>R15*0.6+Q15*0.4</f>
        <v>8.42</v>
      </c>
      <c r="T15" s="13" t="str">
        <f>IF(S15&lt;4,"F",IF(S15&lt;5.5,"D",IF(S15&lt;7,"C",IF(S15&lt;8.5,"B","A"))))</f>
        <v>B</v>
      </c>
      <c r="U15" s="14" t="str">
        <f t="shared" si="15"/>
        <v>3,0</v>
      </c>
      <c r="V15" s="10">
        <v>8.6</v>
      </c>
      <c r="W15" s="11">
        <v>9</v>
      </c>
      <c r="X15" s="15">
        <f>W15*0.6+V15*0.4</f>
        <v>8.84</v>
      </c>
      <c r="Y15" s="13" t="str">
        <f>IF(X15&lt;4,"F",IF(X15&lt;5.5,"D",IF(X15&lt;7,"C",IF(X15&lt;8.5,"B","A"))))</f>
        <v>A</v>
      </c>
      <c r="Z15" s="14" t="str">
        <f t="shared" si="16"/>
        <v>4,0</v>
      </c>
      <c r="AA15" s="10">
        <v>8.3</v>
      </c>
      <c r="AB15" s="11">
        <v>7</v>
      </c>
      <c r="AC15" s="15">
        <f>AB15*0.6+AA15*0.4</f>
        <v>7.5200000000000005</v>
      </c>
      <c r="AD15" s="13" t="str">
        <f>IF(AC15&lt;4,"F",IF(AC15&lt;5.5,"D",IF(AC15&lt;7,"C",IF(AC15&lt;8.5,"B","A"))))</f>
        <v>B</v>
      </c>
      <c r="AE15" s="14" t="str">
        <f t="shared" si="17"/>
        <v>3,0</v>
      </c>
      <c r="AF15" s="10">
        <v>7.8</v>
      </c>
      <c r="AG15" s="11">
        <v>8</v>
      </c>
      <c r="AH15" s="15">
        <f>AG15*0.6+AF15*0.4</f>
        <v>7.92</v>
      </c>
      <c r="AI15" s="13" t="str">
        <f>IF(AH15&lt;4,"F",IF(AH15&lt;5.5,"D",IF(AH15&lt;7,"C",IF(AH15&lt;8.5,"B","A"))))</f>
        <v>B</v>
      </c>
      <c r="AJ15" s="14" t="str">
        <f t="shared" si="18"/>
        <v>3,0</v>
      </c>
    </row>
    <row r="16" ht="12.75">
      <c r="V16" s="17"/>
    </row>
    <row r="17" ht="12.75">
      <c r="V17" s="18"/>
    </row>
    <row r="22" spans="2:3" ht="12.75">
      <c r="B22" s="142"/>
      <c r="C22" s="2" t="s">
        <v>488</v>
      </c>
    </row>
  </sheetData>
  <sheetProtection/>
  <mergeCells count="19">
    <mergeCell ref="A4:F4"/>
    <mergeCell ref="A5:A6"/>
    <mergeCell ref="B5:B6"/>
    <mergeCell ref="E5:E6"/>
    <mergeCell ref="AF5:AJ5"/>
    <mergeCell ref="V5:Z5"/>
    <mergeCell ref="AF6:AJ6"/>
    <mergeCell ref="L5:P5"/>
    <mergeCell ref="V6:Z6"/>
    <mergeCell ref="L6:P6"/>
    <mergeCell ref="AA5:AE5"/>
    <mergeCell ref="AA6:AE6"/>
    <mergeCell ref="C15:D15"/>
    <mergeCell ref="G5:K5"/>
    <mergeCell ref="G6:K6"/>
    <mergeCell ref="C7:D7"/>
    <mergeCell ref="C5:D6"/>
    <mergeCell ref="Q5:U5"/>
    <mergeCell ref="Q6:U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D7">
      <selection activeCell="J28" sqref="J28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19.57421875" style="2" customWidth="1"/>
    <col min="4" max="4" width="8.140625" style="2" customWidth="1"/>
    <col min="5" max="5" width="10.57421875" style="2" customWidth="1"/>
    <col min="6" max="6" width="8.140625" style="2" customWidth="1"/>
    <col min="7" max="36" width="4.8515625" style="2" customWidth="1"/>
    <col min="3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33" ht="26.25" customHeight="1">
      <c r="A3" s="19" t="s">
        <v>132</v>
      </c>
      <c r="B3" s="19"/>
      <c r="C3" s="19"/>
      <c r="D3" s="19"/>
      <c r="E3" s="19"/>
      <c r="F3" s="19"/>
      <c r="G3" s="124"/>
      <c r="H3" s="124"/>
      <c r="V3" s="173"/>
      <c r="W3" s="174"/>
      <c r="AA3" s="119"/>
      <c r="AB3" s="120"/>
      <c r="AF3" s="119"/>
      <c r="AG3" s="120"/>
    </row>
    <row r="4" spans="1:18" s="3" customFormat="1" ht="21" customHeight="1">
      <c r="A4" s="117" t="s">
        <v>205</v>
      </c>
      <c r="B4" s="117"/>
      <c r="C4" s="117"/>
      <c r="D4" s="117"/>
      <c r="E4" s="117"/>
      <c r="F4" s="117"/>
      <c r="M4" s="4"/>
      <c r="Q4" s="4"/>
      <c r="R4" s="4"/>
    </row>
    <row r="5" spans="1:36" ht="21.75" customHeight="1">
      <c r="A5" s="29" t="s">
        <v>3</v>
      </c>
      <c r="B5" s="29" t="s">
        <v>1</v>
      </c>
      <c r="C5" s="111" t="s">
        <v>4</v>
      </c>
      <c r="D5" s="112"/>
      <c r="E5" s="29" t="s">
        <v>2</v>
      </c>
      <c r="F5" s="7" t="s">
        <v>8</v>
      </c>
      <c r="G5" s="156" t="s">
        <v>454</v>
      </c>
      <c r="H5" s="157"/>
      <c r="I5" s="157"/>
      <c r="J5" s="157"/>
      <c r="K5" s="158"/>
      <c r="L5" s="156" t="s">
        <v>408</v>
      </c>
      <c r="M5" s="157"/>
      <c r="N5" s="157"/>
      <c r="O5" s="157"/>
      <c r="P5" s="158"/>
      <c r="Q5" s="156" t="s">
        <v>409</v>
      </c>
      <c r="R5" s="157"/>
      <c r="S5" s="157"/>
      <c r="T5" s="157"/>
      <c r="U5" s="158"/>
      <c r="V5" s="156" t="s">
        <v>410</v>
      </c>
      <c r="W5" s="157"/>
      <c r="X5" s="157"/>
      <c r="Y5" s="157"/>
      <c r="Z5" s="158"/>
      <c r="AA5" s="156" t="s">
        <v>447</v>
      </c>
      <c r="AB5" s="157"/>
      <c r="AC5" s="157"/>
      <c r="AD5" s="157"/>
      <c r="AE5" s="158"/>
      <c r="AF5" s="156" t="s">
        <v>455</v>
      </c>
      <c r="AG5" s="157"/>
      <c r="AH5" s="157"/>
      <c r="AI5" s="157"/>
      <c r="AJ5" s="158"/>
    </row>
    <row r="6" spans="1:36" ht="21.75" customHeight="1">
      <c r="A6" s="30"/>
      <c r="B6" s="30"/>
      <c r="C6" s="113"/>
      <c r="D6" s="114"/>
      <c r="E6" s="30"/>
      <c r="F6" s="7">
        <f>SUM(G6:AJ6)</f>
        <v>16</v>
      </c>
      <c r="G6" s="156">
        <v>3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4</v>
      </c>
      <c r="W6" s="157"/>
      <c r="X6" s="157"/>
      <c r="Y6" s="157"/>
      <c r="Z6" s="158"/>
      <c r="AA6" s="156">
        <v>3</v>
      </c>
      <c r="AB6" s="157"/>
      <c r="AC6" s="157"/>
      <c r="AD6" s="157"/>
      <c r="AE6" s="158"/>
      <c r="AF6" s="156">
        <v>2</v>
      </c>
      <c r="AG6" s="157"/>
      <c r="AH6" s="157"/>
      <c r="AI6" s="157"/>
      <c r="AJ6" s="158"/>
    </row>
    <row r="7" spans="1:36" ht="21.75" customHeight="1">
      <c r="A7" s="7"/>
      <c r="B7" s="7"/>
      <c r="C7" s="115"/>
      <c r="D7" s="116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31" t="s">
        <v>158</v>
      </c>
      <c r="C8" s="33" t="s">
        <v>172</v>
      </c>
      <c r="D8" s="23" t="s">
        <v>144</v>
      </c>
      <c r="E8" s="35" t="s">
        <v>197</v>
      </c>
      <c r="F8" s="16"/>
      <c r="G8" s="10"/>
      <c r="H8" s="20"/>
      <c r="I8" s="15">
        <f aca="true" t="shared" si="0" ref="I8:I21">G8*0.4+H8*0.6</f>
        <v>0</v>
      </c>
      <c r="J8" s="13" t="str">
        <f aca="true" t="shared" si="1" ref="J8:J21">IF(I8&lt;4,"F",IF(I8&lt;5.5,"D",IF(I8&lt;7,"C",IF(I8&lt;8.5,"B","A"))))</f>
        <v>F</v>
      </c>
      <c r="K8" s="14" t="str">
        <f>IF(J8="A","4.0",IF(J8="B","3.0",IF(J8="C","2.0",IF(J8="D","1.0","0"))))</f>
        <v>0</v>
      </c>
      <c r="L8" s="10"/>
      <c r="M8" s="11"/>
      <c r="N8" s="15">
        <f aca="true" t="shared" si="2" ref="N8:N21">L8*0.4+M8*0.6</f>
        <v>0</v>
      </c>
      <c r="O8" s="13" t="str">
        <f aca="true" t="shared" si="3" ref="O8:O21">IF(N8&lt;4,"F",IF(N8&lt;5.5,"D",IF(N8&lt;7,"C",IF(N8&lt;8.5,"B","A"))))</f>
        <v>F</v>
      </c>
      <c r="P8" s="14" t="str">
        <f>IF(O8="A","4.0",IF(O8="B","3.0",IF(O8="C","2.0",IF(O8="D","1.0","0"))))</f>
        <v>0</v>
      </c>
      <c r="Q8" s="10"/>
      <c r="R8" s="11"/>
      <c r="S8" s="15">
        <f aca="true" t="shared" si="4" ref="S8:S21">Q8*0.4+R8*0.6</f>
        <v>0</v>
      </c>
      <c r="T8" s="13" t="str">
        <f aca="true" t="shared" si="5" ref="T8:T21">IF(S8&lt;4,"F",IF(S8&lt;5.5,"D",IF(S8&lt;7,"C",IF(S8&lt;8.5,"B","A"))))</f>
        <v>F</v>
      </c>
      <c r="U8" s="14" t="str">
        <f>IF(T8="A","4.0",IF(T8="B","3.0",IF(T8="C","2.0",IF(T8="D","1.0","0"))))</f>
        <v>0</v>
      </c>
      <c r="V8" s="10"/>
      <c r="W8" s="20"/>
      <c r="X8" s="15">
        <f aca="true" t="shared" si="6" ref="X8:X21">V8*0.4+W8*0.6</f>
        <v>0</v>
      </c>
      <c r="Y8" s="13" t="str">
        <f aca="true" t="shared" si="7" ref="Y8:Y21">IF(X8&lt;4,"F",IF(X8&lt;5.5,"D",IF(X8&lt;7,"C",IF(X8&lt;8.5,"B","A"))))</f>
        <v>F</v>
      </c>
      <c r="Z8" s="14" t="str">
        <f>IF(Y8="A","4.0",IF(Y8="B","3.0",IF(Y8="C","2.0",IF(Y8="D","1.0","0"))))</f>
        <v>0</v>
      </c>
      <c r="AA8" s="10"/>
      <c r="AB8" s="20"/>
      <c r="AC8" s="15">
        <f aca="true" t="shared" si="8" ref="AC8:AC21">AA8*0.4+AB8*0.6</f>
        <v>0</v>
      </c>
      <c r="AD8" s="13" t="str">
        <f aca="true" t="shared" si="9" ref="AD8:AD21"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20"/>
      <c r="AH8" s="15">
        <f aca="true" t="shared" si="10" ref="AH8:AH21">AF8*0.4+AG8*0.6</f>
        <v>0</v>
      </c>
      <c r="AI8" s="13" t="str">
        <f aca="true" t="shared" si="11" ref="AI8:AI21">IF(AH8&lt;4,"F",IF(AH8&lt;5.5,"D",IF(AH8&lt;7,"C",IF(AH8&lt;8.5,"B","A"))))</f>
        <v>F</v>
      </c>
      <c r="AJ8" s="14" t="str">
        <f>IF(AI8="A","4,0",IF(AI8="B","3,0",IF(AI8="C","2,0",IF(AI8="D","1,0","0"))))</f>
        <v>0</v>
      </c>
    </row>
    <row r="9" spans="1:36" ht="18" customHeight="1">
      <c r="A9" s="6">
        <v>2</v>
      </c>
      <c r="B9" s="31" t="s">
        <v>159</v>
      </c>
      <c r="C9" s="25" t="s">
        <v>173</v>
      </c>
      <c r="D9" s="45" t="s">
        <v>174</v>
      </c>
      <c r="E9" s="48" t="s">
        <v>27</v>
      </c>
      <c r="F9" s="16">
        <f>(K9*$G$6+P9*$L$6+U9*$Q$6+Z9*$V$6+AE9*$AA$6+AJ9*$AF$6)/$F$6</f>
        <v>2.8125</v>
      </c>
      <c r="G9" s="10">
        <v>7.3</v>
      </c>
      <c r="H9" s="20">
        <v>7</v>
      </c>
      <c r="I9" s="15">
        <f t="shared" si="0"/>
        <v>7.12</v>
      </c>
      <c r="J9" s="13" t="str">
        <f t="shared" si="1"/>
        <v>B</v>
      </c>
      <c r="K9" s="14" t="str">
        <f>IF(J9="A","4,0",IF(J9="B","3,0",IF(J9="C","2,0",IF(J9="D","1,0","0"))))</f>
        <v>3,0</v>
      </c>
      <c r="L9" s="10">
        <v>6.9</v>
      </c>
      <c r="M9" s="11">
        <v>7</v>
      </c>
      <c r="N9" s="15">
        <f t="shared" si="2"/>
        <v>6.960000000000001</v>
      </c>
      <c r="O9" s="13" t="s">
        <v>485</v>
      </c>
      <c r="P9" s="14" t="str">
        <f>IF(O9="A","4,0",IF(O9="B","3,0",IF(O9="C","2,0",IF(O9="D","1,0","0"))))</f>
        <v>3,0</v>
      </c>
      <c r="Q9" s="10">
        <v>7</v>
      </c>
      <c r="R9" s="11">
        <v>8</v>
      </c>
      <c r="S9" s="15">
        <f t="shared" si="4"/>
        <v>7.6</v>
      </c>
      <c r="T9" s="13" t="str">
        <f t="shared" si="5"/>
        <v>B</v>
      </c>
      <c r="U9" s="14" t="str">
        <f>IF(T9="A","4,0",IF(T9="B","3,0",IF(T9="C","2,0",IF(T9="D","1,0","0"))))</f>
        <v>3,0</v>
      </c>
      <c r="V9" s="10">
        <v>7.4</v>
      </c>
      <c r="W9" s="20">
        <v>8</v>
      </c>
      <c r="X9" s="15">
        <f t="shared" si="6"/>
        <v>7.76</v>
      </c>
      <c r="Y9" s="13" t="str">
        <f t="shared" si="7"/>
        <v>B</v>
      </c>
      <c r="Z9" s="14" t="str">
        <f>IF(Y9="A","4,0",IF(Y9="B","3,0",IF(Y9="C","2,0",IF(Y9="D","1,0","0"))))</f>
        <v>3,0</v>
      </c>
      <c r="AA9" s="10">
        <v>6.7</v>
      </c>
      <c r="AB9" s="20">
        <v>7</v>
      </c>
      <c r="AC9" s="15">
        <f t="shared" si="8"/>
        <v>6.880000000000001</v>
      </c>
      <c r="AD9" s="13" t="str">
        <f t="shared" si="9"/>
        <v>C</v>
      </c>
      <c r="AE9" s="14" t="str">
        <f aca="true" t="shared" si="12" ref="AE9:AE21">IF(AD9="A","4,0",IF(AD9="B","3,0",IF(AD9="C","2,0",IF(AD9="D","1,0","0"))))</f>
        <v>2,0</v>
      </c>
      <c r="AF9" s="10">
        <v>7</v>
      </c>
      <c r="AG9" s="20">
        <v>7</v>
      </c>
      <c r="AH9" s="15">
        <f t="shared" si="10"/>
        <v>7</v>
      </c>
      <c r="AI9" s="13" t="str">
        <f t="shared" si="11"/>
        <v>B</v>
      </c>
      <c r="AJ9" s="14" t="str">
        <f aca="true" t="shared" si="13" ref="AJ9:AJ21">IF(AI9="A","4,0",IF(AI9="B","3,0",IF(AI9="C","2,0",IF(AI9="D","1,0","0"))))</f>
        <v>3,0</v>
      </c>
    </row>
    <row r="10" spans="1:36" ht="15.75">
      <c r="A10" s="6">
        <v>3</v>
      </c>
      <c r="B10" s="31" t="s">
        <v>160</v>
      </c>
      <c r="C10" s="33" t="s">
        <v>175</v>
      </c>
      <c r="D10" s="23" t="s">
        <v>91</v>
      </c>
      <c r="E10" s="35" t="s">
        <v>198</v>
      </c>
      <c r="F10" s="16"/>
      <c r="G10" s="10"/>
      <c r="H10" s="20"/>
      <c r="I10" s="15">
        <f t="shared" si="0"/>
        <v>0</v>
      </c>
      <c r="J10" s="13" t="str">
        <f t="shared" si="1"/>
        <v>F</v>
      </c>
      <c r="K10" s="14" t="str">
        <f aca="true" t="shared" si="14" ref="K10:K21">IF(J10="A","4,0",IF(J10="B","3,0",IF(J10="C","2,0",IF(J10="D","1,0","0"))))</f>
        <v>0</v>
      </c>
      <c r="L10" s="10"/>
      <c r="M10" s="11"/>
      <c r="N10" s="15">
        <f t="shared" si="2"/>
        <v>0</v>
      </c>
      <c r="O10" s="13" t="str">
        <f t="shared" si="3"/>
        <v>F</v>
      </c>
      <c r="P10" s="14" t="str">
        <f aca="true" t="shared" si="15" ref="P10:P21">IF(O10="A","4,0",IF(O10="B","3,0",IF(O10="C","2,0",IF(O10="D","1,0","0"))))</f>
        <v>0</v>
      </c>
      <c r="Q10" s="10"/>
      <c r="R10" s="11"/>
      <c r="S10" s="15">
        <f t="shared" si="4"/>
        <v>0</v>
      </c>
      <c r="T10" s="13" t="str">
        <f t="shared" si="5"/>
        <v>F</v>
      </c>
      <c r="U10" s="14" t="str">
        <f aca="true" t="shared" si="16" ref="U10:U21">IF(T10="A","4,0",IF(T10="B","3,0",IF(T10="C","2,0",IF(T10="D","1,0","0"))))</f>
        <v>0</v>
      </c>
      <c r="V10" s="10"/>
      <c r="W10" s="20"/>
      <c r="X10" s="15">
        <f t="shared" si="6"/>
        <v>0</v>
      </c>
      <c r="Y10" s="13" t="str">
        <f t="shared" si="7"/>
        <v>F</v>
      </c>
      <c r="Z10" s="14" t="str">
        <f aca="true" t="shared" si="17" ref="Z10:Z21">IF(Y10="A","4,0",IF(Y10="B","3,0",IF(Y10="C","2,0",IF(Y10="D","1,0","0"))))</f>
        <v>0</v>
      </c>
      <c r="AA10" s="10"/>
      <c r="AB10" s="20"/>
      <c r="AC10" s="15">
        <f t="shared" si="8"/>
        <v>0</v>
      </c>
      <c r="AD10" s="13" t="str">
        <f t="shared" si="9"/>
        <v>F</v>
      </c>
      <c r="AE10" s="14" t="str">
        <f t="shared" si="12"/>
        <v>0</v>
      </c>
      <c r="AF10" s="10"/>
      <c r="AG10" s="20"/>
      <c r="AH10" s="15">
        <f t="shared" si="10"/>
        <v>0</v>
      </c>
      <c r="AI10" s="13" t="str">
        <f t="shared" si="11"/>
        <v>F</v>
      </c>
      <c r="AJ10" s="14" t="str">
        <f t="shared" si="13"/>
        <v>0</v>
      </c>
    </row>
    <row r="11" spans="1:36" ht="15.75">
      <c r="A11" s="6">
        <v>4</v>
      </c>
      <c r="B11" s="31" t="s">
        <v>161</v>
      </c>
      <c r="C11" s="33" t="s">
        <v>176</v>
      </c>
      <c r="D11" s="23" t="s">
        <v>177</v>
      </c>
      <c r="E11" s="35" t="s">
        <v>24</v>
      </c>
      <c r="F11" s="16">
        <f>(U11*$Q$6+AE11*$AA$6+AJ11*$AF$6)/7</f>
        <v>1.7142857142857142</v>
      </c>
      <c r="G11" s="138">
        <v>6.7</v>
      </c>
      <c r="H11" s="143">
        <v>6</v>
      </c>
      <c r="I11" s="15">
        <f t="shared" si="0"/>
        <v>6.279999999999999</v>
      </c>
      <c r="J11" s="13" t="str">
        <f t="shared" si="1"/>
        <v>C</v>
      </c>
      <c r="K11" s="14" t="str">
        <f t="shared" si="14"/>
        <v>2,0</v>
      </c>
      <c r="L11" s="135">
        <v>5</v>
      </c>
      <c r="M11" s="132">
        <v>7</v>
      </c>
      <c r="N11" s="15">
        <f t="shared" si="2"/>
        <v>6.2</v>
      </c>
      <c r="O11" s="13" t="str">
        <f t="shared" si="3"/>
        <v>C</v>
      </c>
      <c r="P11" s="14" t="str">
        <f t="shared" si="15"/>
        <v>2,0</v>
      </c>
      <c r="Q11" s="10">
        <v>8.1</v>
      </c>
      <c r="R11" s="11">
        <v>7</v>
      </c>
      <c r="S11" s="15">
        <f t="shared" si="4"/>
        <v>7.44</v>
      </c>
      <c r="T11" s="13" t="str">
        <f t="shared" si="5"/>
        <v>B</v>
      </c>
      <c r="U11" s="14" t="str">
        <f t="shared" si="16"/>
        <v>3,0</v>
      </c>
      <c r="V11" s="138">
        <v>8.4</v>
      </c>
      <c r="W11" s="143">
        <v>7</v>
      </c>
      <c r="X11" s="15">
        <f t="shared" si="6"/>
        <v>7.5600000000000005</v>
      </c>
      <c r="Y11" s="13" t="str">
        <f t="shared" si="7"/>
        <v>B</v>
      </c>
      <c r="Z11" s="14" t="str">
        <f t="shared" si="17"/>
        <v>3,0</v>
      </c>
      <c r="AA11" s="10">
        <v>6.7</v>
      </c>
      <c r="AB11" s="20">
        <v>7</v>
      </c>
      <c r="AC11" s="15">
        <f t="shared" si="8"/>
        <v>6.880000000000001</v>
      </c>
      <c r="AD11" s="13" t="str">
        <f t="shared" si="9"/>
        <v>C</v>
      </c>
      <c r="AE11" s="14" t="str">
        <f t="shared" si="12"/>
        <v>2,0</v>
      </c>
      <c r="AF11" s="10"/>
      <c r="AG11" s="20"/>
      <c r="AH11" s="15">
        <f t="shared" si="10"/>
        <v>0</v>
      </c>
      <c r="AI11" s="13" t="str">
        <f t="shared" si="11"/>
        <v>F</v>
      </c>
      <c r="AJ11" s="14" t="str">
        <f t="shared" si="13"/>
        <v>0</v>
      </c>
    </row>
    <row r="12" spans="1:36" ht="15.75">
      <c r="A12" s="6">
        <v>5</v>
      </c>
      <c r="B12" s="31" t="s">
        <v>162</v>
      </c>
      <c r="C12" s="33" t="s">
        <v>178</v>
      </c>
      <c r="D12" s="23" t="s">
        <v>179</v>
      </c>
      <c r="E12" s="35" t="s">
        <v>199</v>
      </c>
      <c r="F12" s="16">
        <f aca="true" t="shared" si="18" ref="F12:F21">(K12*$G$6+P12*$L$6+U12*$Q$6+Z12*$V$6+AE12*$AA$6+AJ12*$AF$6)/$F$6</f>
        <v>0</v>
      </c>
      <c r="G12" s="10"/>
      <c r="H12" s="20"/>
      <c r="I12" s="15">
        <f t="shared" si="0"/>
        <v>0</v>
      </c>
      <c r="J12" s="13" t="str">
        <f t="shared" si="1"/>
        <v>F</v>
      </c>
      <c r="K12" s="14" t="str">
        <f t="shared" si="14"/>
        <v>0</v>
      </c>
      <c r="L12" s="10"/>
      <c r="M12" s="11"/>
      <c r="N12" s="15">
        <f t="shared" si="2"/>
        <v>0</v>
      </c>
      <c r="O12" s="13" t="str">
        <f t="shared" si="3"/>
        <v>F</v>
      </c>
      <c r="P12" s="14" t="str">
        <f t="shared" si="15"/>
        <v>0</v>
      </c>
      <c r="Q12" s="10"/>
      <c r="R12" s="11"/>
      <c r="S12" s="15">
        <f t="shared" si="4"/>
        <v>0</v>
      </c>
      <c r="T12" s="13" t="str">
        <f t="shared" si="5"/>
        <v>F</v>
      </c>
      <c r="U12" s="14" t="str">
        <f t="shared" si="16"/>
        <v>0</v>
      </c>
      <c r="V12" s="10"/>
      <c r="W12" s="20"/>
      <c r="X12" s="15">
        <f t="shared" si="6"/>
        <v>0</v>
      </c>
      <c r="Y12" s="13" t="str">
        <f t="shared" si="7"/>
        <v>F</v>
      </c>
      <c r="Z12" s="14" t="str">
        <f t="shared" si="17"/>
        <v>0</v>
      </c>
      <c r="AA12" s="10"/>
      <c r="AB12" s="20"/>
      <c r="AC12" s="15">
        <f t="shared" si="8"/>
        <v>0</v>
      </c>
      <c r="AD12" s="13" t="str">
        <f t="shared" si="9"/>
        <v>F</v>
      </c>
      <c r="AE12" s="14" t="str">
        <f t="shared" si="12"/>
        <v>0</v>
      </c>
      <c r="AF12" s="10"/>
      <c r="AG12" s="20"/>
      <c r="AH12" s="15">
        <f t="shared" si="10"/>
        <v>0</v>
      </c>
      <c r="AI12" s="13" t="str">
        <f t="shared" si="11"/>
        <v>F</v>
      </c>
      <c r="AJ12" s="14" t="str">
        <f t="shared" si="13"/>
        <v>0</v>
      </c>
    </row>
    <row r="13" spans="1:36" ht="15.75">
      <c r="A13" s="6">
        <v>6</v>
      </c>
      <c r="B13" s="31" t="s">
        <v>163</v>
      </c>
      <c r="C13" s="33" t="s">
        <v>180</v>
      </c>
      <c r="D13" s="23" t="s">
        <v>96</v>
      </c>
      <c r="E13" s="35" t="s">
        <v>200</v>
      </c>
      <c r="F13" s="16">
        <f>(K13*$G$6+P13*$L$6+U13*$Q$6+Z13*$V$6+AE13*$AA$6+AJ13*$AF$6)/$F$6</f>
        <v>3</v>
      </c>
      <c r="G13" s="10">
        <v>7.2</v>
      </c>
      <c r="H13" s="20">
        <v>8</v>
      </c>
      <c r="I13" s="15">
        <f t="shared" si="0"/>
        <v>7.68</v>
      </c>
      <c r="J13" s="13" t="str">
        <f t="shared" si="1"/>
        <v>B</v>
      </c>
      <c r="K13" s="14" t="str">
        <f t="shared" si="14"/>
        <v>3,0</v>
      </c>
      <c r="L13" s="10">
        <v>7.4</v>
      </c>
      <c r="M13" s="11">
        <v>8</v>
      </c>
      <c r="N13" s="15">
        <f t="shared" si="2"/>
        <v>7.76</v>
      </c>
      <c r="O13" s="13" t="str">
        <f t="shared" si="3"/>
        <v>B</v>
      </c>
      <c r="P13" s="14" t="str">
        <f t="shared" si="15"/>
        <v>3,0</v>
      </c>
      <c r="Q13" s="10">
        <v>7.4</v>
      </c>
      <c r="R13" s="11">
        <v>8</v>
      </c>
      <c r="S13" s="15">
        <f t="shared" si="4"/>
        <v>7.76</v>
      </c>
      <c r="T13" s="13" t="str">
        <f t="shared" si="5"/>
        <v>B</v>
      </c>
      <c r="U13" s="14" t="str">
        <f t="shared" si="16"/>
        <v>3,0</v>
      </c>
      <c r="V13" s="10">
        <v>7.4</v>
      </c>
      <c r="W13" s="20">
        <v>9</v>
      </c>
      <c r="X13" s="15">
        <f t="shared" si="6"/>
        <v>8.36</v>
      </c>
      <c r="Y13" s="13" t="str">
        <f t="shared" si="7"/>
        <v>B</v>
      </c>
      <c r="Z13" s="14" t="str">
        <f t="shared" si="17"/>
        <v>3,0</v>
      </c>
      <c r="AA13" s="10">
        <v>7.3</v>
      </c>
      <c r="AB13" s="20">
        <v>7</v>
      </c>
      <c r="AC13" s="15">
        <f t="shared" si="8"/>
        <v>7.12</v>
      </c>
      <c r="AD13" s="13" t="str">
        <f t="shared" si="9"/>
        <v>B</v>
      </c>
      <c r="AE13" s="14" t="str">
        <f t="shared" si="12"/>
        <v>3,0</v>
      </c>
      <c r="AF13" s="10">
        <v>7.2</v>
      </c>
      <c r="AG13" s="20">
        <v>8</v>
      </c>
      <c r="AH13" s="15">
        <f t="shared" si="10"/>
        <v>7.68</v>
      </c>
      <c r="AI13" s="13" t="str">
        <f t="shared" si="11"/>
        <v>B</v>
      </c>
      <c r="AJ13" s="14" t="str">
        <f t="shared" si="13"/>
        <v>3,0</v>
      </c>
    </row>
    <row r="14" spans="1:36" ht="15.75">
      <c r="A14" s="6">
        <v>7</v>
      </c>
      <c r="B14" s="31" t="s">
        <v>164</v>
      </c>
      <c r="C14" s="33" t="s">
        <v>181</v>
      </c>
      <c r="D14" s="23" t="s">
        <v>182</v>
      </c>
      <c r="E14" s="35" t="s">
        <v>201</v>
      </c>
      <c r="F14" s="16">
        <f t="shared" si="18"/>
        <v>0</v>
      </c>
      <c r="G14" s="10"/>
      <c r="H14" s="20"/>
      <c r="I14" s="15">
        <f t="shared" si="0"/>
        <v>0</v>
      </c>
      <c r="J14" s="13" t="str">
        <f t="shared" si="1"/>
        <v>F</v>
      </c>
      <c r="K14" s="14" t="str">
        <f t="shared" si="14"/>
        <v>0</v>
      </c>
      <c r="L14" s="10"/>
      <c r="M14" s="11"/>
      <c r="N14" s="15">
        <f t="shared" si="2"/>
        <v>0</v>
      </c>
      <c r="O14" s="13" t="str">
        <f t="shared" si="3"/>
        <v>F</v>
      </c>
      <c r="P14" s="14" t="str">
        <f t="shared" si="15"/>
        <v>0</v>
      </c>
      <c r="Q14" s="10"/>
      <c r="R14" s="11"/>
      <c r="S14" s="15">
        <f t="shared" si="4"/>
        <v>0</v>
      </c>
      <c r="T14" s="13" t="str">
        <f t="shared" si="5"/>
        <v>F</v>
      </c>
      <c r="U14" s="14" t="str">
        <f t="shared" si="16"/>
        <v>0</v>
      </c>
      <c r="V14" s="10"/>
      <c r="W14" s="20"/>
      <c r="X14" s="15">
        <f t="shared" si="6"/>
        <v>0</v>
      </c>
      <c r="Y14" s="13" t="str">
        <f t="shared" si="7"/>
        <v>F</v>
      </c>
      <c r="Z14" s="14" t="str">
        <f t="shared" si="17"/>
        <v>0</v>
      </c>
      <c r="AA14" s="10"/>
      <c r="AB14" s="20"/>
      <c r="AC14" s="15">
        <f t="shared" si="8"/>
        <v>0</v>
      </c>
      <c r="AD14" s="13" t="str">
        <f t="shared" si="9"/>
        <v>F</v>
      </c>
      <c r="AE14" s="14" t="str">
        <f t="shared" si="12"/>
        <v>0</v>
      </c>
      <c r="AF14" s="10"/>
      <c r="AG14" s="20"/>
      <c r="AH14" s="15">
        <f t="shared" si="10"/>
        <v>0</v>
      </c>
      <c r="AI14" s="13" t="str">
        <f t="shared" si="11"/>
        <v>F</v>
      </c>
      <c r="AJ14" s="14" t="str">
        <f t="shared" si="13"/>
        <v>0</v>
      </c>
    </row>
    <row r="15" spans="1:36" ht="15.75">
      <c r="A15" s="6">
        <v>8</v>
      </c>
      <c r="B15" s="31" t="s">
        <v>165</v>
      </c>
      <c r="C15" s="25" t="s">
        <v>183</v>
      </c>
      <c r="D15" s="45" t="s">
        <v>184</v>
      </c>
      <c r="E15" s="48">
        <v>37846</v>
      </c>
      <c r="F15" s="16">
        <f t="shared" si="18"/>
        <v>3.3125</v>
      </c>
      <c r="G15" s="10">
        <v>7.7</v>
      </c>
      <c r="H15" s="20">
        <v>8</v>
      </c>
      <c r="I15" s="15">
        <f t="shared" si="0"/>
        <v>7.88</v>
      </c>
      <c r="J15" s="13" t="str">
        <f t="shared" si="1"/>
        <v>B</v>
      </c>
      <c r="K15" s="14" t="str">
        <f t="shared" si="14"/>
        <v>3,0</v>
      </c>
      <c r="L15" s="130">
        <v>8</v>
      </c>
      <c r="M15" s="11">
        <v>8</v>
      </c>
      <c r="N15" s="15">
        <f t="shared" si="2"/>
        <v>8</v>
      </c>
      <c r="O15" s="13" t="str">
        <f t="shared" si="3"/>
        <v>B</v>
      </c>
      <c r="P15" s="14" t="str">
        <f t="shared" si="15"/>
        <v>3,0</v>
      </c>
      <c r="Q15" s="130">
        <v>8</v>
      </c>
      <c r="R15" s="11">
        <v>9</v>
      </c>
      <c r="S15" s="15">
        <f t="shared" si="4"/>
        <v>8.6</v>
      </c>
      <c r="T15" s="13" t="str">
        <f t="shared" si="5"/>
        <v>A</v>
      </c>
      <c r="U15" s="14" t="str">
        <f t="shared" si="16"/>
        <v>4,0</v>
      </c>
      <c r="V15" s="10">
        <v>8</v>
      </c>
      <c r="W15" s="20">
        <v>8</v>
      </c>
      <c r="X15" s="15">
        <f t="shared" si="6"/>
        <v>8</v>
      </c>
      <c r="Y15" s="13" t="str">
        <f t="shared" si="7"/>
        <v>B</v>
      </c>
      <c r="Z15" s="14" t="str">
        <f t="shared" si="17"/>
        <v>3,0</v>
      </c>
      <c r="AA15" s="10">
        <v>8.7</v>
      </c>
      <c r="AB15" s="20">
        <v>9</v>
      </c>
      <c r="AC15" s="15">
        <f t="shared" si="8"/>
        <v>8.879999999999999</v>
      </c>
      <c r="AD15" s="13" t="str">
        <f t="shared" si="9"/>
        <v>A</v>
      </c>
      <c r="AE15" s="14" t="str">
        <f t="shared" si="12"/>
        <v>4,0</v>
      </c>
      <c r="AF15" s="10">
        <v>8.2</v>
      </c>
      <c r="AG15" s="20">
        <v>8</v>
      </c>
      <c r="AH15" s="15">
        <f t="shared" si="10"/>
        <v>8.08</v>
      </c>
      <c r="AI15" s="13" t="str">
        <f t="shared" si="11"/>
        <v>B</v>
      </c>
      <c r="AJ15" s="14" t="str">
        <f t="shared" si="13"/>
        <v>3,0</v>
      </c>
    </row>
    <row r="16" spans="1:36" ht="15.75">
      <c r="A16" s="6">
        <v>9</v>
      </c>
      <c r="B16" s="31" t="s">
        <v>166</v>
      </c>
      <c r="C16" s="33" t="s">
        <v>185</v>
      </c>
      <c r="D16" s="23" t="s">
        <v>186</v>
      </c>
      <c r="E16" s="35" t="s">
        <v>202</v>
      </c>
      <c r="F16" s="16">
        <f t="shared" si="18"/>
        <v>3.6875</v>
      </c>
      <c r="G16" s="10">
        <v>8</v>
      </c>
      <c r="H16" s="20">
        <v>8</v>
      </c>
      <c r="I16" s="15">
        <f t="shared" si="0"/>
        <v>8</v>
      </c>
      <c r="J16" s="13" t="str">
        <f t="shared" si="1"/>
        <v>B</v>
      </c>
      <c r="K16" s="14" t="str">
        <f t="shared" si="14"/>
        <v>3,0</v>
      </c>
      <c r="L16" s="130">
        <v>8</v>
      </c>
      <c r="M16" s="11">
        <v>8</v>
      </c>
      <c r="N16" s="15">
        <f t="shared" si="2"/>
        <v>8</v>
      </c>
      <c r="O16" s="13" t="str">
        <f t="shared" si="3"/>
        <v>B</v>
      </c>
      <c r="P16" s="14" t="str">
        <f t="shared" si="15"/>
        <v>3,0</v>
      </c>
      <c r="Q16" s="130">
        <v>8</v>
      </c>
      <c r="R16" s="11">
        <v>9</v>
      </c>
      <c r="S16" s="15">
        <f t="shared" si="4"/>
        <v>8.6</v>
      </c>
      <c r="T16" s="13" t="str">
        <f t="shared" si="5"/>
        <v>A</v>
      </c>
      <c r="U16" s="14" t="str">
        <f t="shared" si="16"/>
        <v>4,0</v>
      </c>
      <c r="V16" s="10">
        <v>8.4</v>
      </c>
      <c r="W16" s="20">
        <v>9</v>
      </c>
      <c r="X16" s="15">
        <f t="shared" si="6"/>
        <v>8.76</v>
      </c>
      <c r="Y16" s="13" t="str">
        <f t="shared" si="7"/>
        <v>A</v>
      </c>
      <c r="Z16" s="14" t="str">
        <f t="shared" si="17"/>
        <v>4,0</v>
      </c>
      <c r="AA16" s="10">
        <v>8.7</v>
      </c>
      <c r="AB16" s="20">
        <v>9</v>
      </c>
      <c r="AC16" s="15">
        <f t="shared" si="8"/>
        <v>8.879999999999999</v>
      </c>
      <c r="AD16" s="13" t="str">
        <f t="shared" si="9"/>
        <v>A</v>
      </c>
      <c r="AE16" s="14" t="str">
        <f t="shared" si="12"/>
        <v>4,0</v>
      </c>
      <c r="AF16" s="10">
        <v>9</v>
      </c>
      <c r="AG16" s="20">
        <v>9</v>
      </c>
      <c r="AH16" s="15">
        <f t="shared" si="10"/>
        <v>9</v>
      </c>
      <c r="AI16" s="13" t="str">
        <f t="shared" si="11"/>
        <v>A</v>
      </c>
      <c r="AJ16" s="14" t="str">
        <f t="shared" si="13"/>
        <v>4,0</v>
      </c>
    </row>
    <row r="17" spans="1:36" ht="15.75">
      <c r="A17" s="6">
        <v>10</v>
      </c>
      <c r="B17" s="31" t="s">
        <v>167</v>
      </c>
      <c r="C17" s="33" t="s">
        <v>187</v>
      </c>
      <c r="D17" s="23" t="s">
        <v>188</v>
      </c>
      <c r="E17" s="35" t="s">
        <v>203</v>
      </c>
      <c r="F17" s="16"/>
      <c r="G17" s="10"/>
      <c r="H17" s="20"/>
      <c r="I17" s="15">
        <f t="shared" si="0"/>
        <v>0</v>
      </c>
      <c r="J17" s="13" t="str">
        <f t="shared" si="1"/>
        <v>F</v>
      </c>
      <c r="K17" s="14" t="str">
        <f t="shared" si="14"/>
        <v>0</v>
      </c>
      <c r="L17" s="10"/>
      <c r="M17" s="11"/>
      <c r="N17" s="15">
        <f t="shared" si="2"/>
        <v>0</v>
      </c>
      <c r="O17" s="13" t="str">
        <f t="shared" si="3"/>
        <v>F</v>
      </c>
      <c r="P17" s="14" t="str">
        <f t="shared" si="15"/>
        <v>0</v>
      </c>
      <c r="Q17" s="10"/>
      <c r="R17" s="11"/>
      <c r="S17" s="15">
        <f t="shared" si="4"/>
        <v>0</v>
      </c>
      <c r="T17" s="13" t="str">
        <f t="shared" si="5"/>
        <v>F</v>
      </c>
      <c r="U17" s="14" t="str">
        <f t="shared" si="16"/>
        <v>0</v>
      </c>
      <c r="V17" s="10"/>
      <c r="W17" s="20"/>
      <c r="X17" s="15">
        <f t="shared" si="6"/>
        <v>0</v>
      </c>
      <c r="Y17" s="13" t="str">
        <f t="shared" si="7"/>
        <v>F</v>
      </c>
      <c r="Z17" s="14" t="str">
        <f t="shared" si="17"/>
        <v>0</v>
      </c>
      <c r="AA17" s="10"/>
      <c r="AB17" s="20"/>
      <c r="AC17" s="15">
        <f t="shared" si="8"/>
        <v>0</v>
      </c>
      <c r="AD17" s="13" t="str">
        <f t="shared" si="9"/>
        <v>F</v>
      </c>
      <c r="AE17" s="14" t="str">
        <f t="shared" si="12"/>
        <v>0</v>
      </c>
      <c r="AF17" s="10"/>
      <c r="AG17" s="20"/>
      <c r="AH17" s="15">
        <f t="shared" si="10"/>
        <v>0</v>
      </c>
      <c r="AI17" s="13" t="str">
        <f t="shared" si="11"/>
        <v>F</v>
      </c>
      <c r="AJ17" s="14" t="str">
        <f t="shared" si="13"/>
        <v>0</v>
      </c>
    </row>
    <row r="18" spans="1:36" ht="15.75">
      <c r="A18" s="6">
        <v>11</v>
      </c>
      <c r="B18" s="31" t="s">
        <v>168</v>
      </c>
      <c r="C18" s="33" t="s">
        <v>189</v>
      </c>
      <c r="D18" s="23" t="s">
        <v>190</v>
      </c>
      <c r="E18" s="35" t="s">
        <v>26</v>
      </c>
      <c r="F18" s="16">
        <f>(U18*$Q$6+AJ18*$AF$6)/4</f>
        <v>3.5</v>
      </c>
      <c r="G18" s="138">
        <v>9.1</v>
      </c>
      <c r="H18" s="143">
        <v>9</v>
      </c>
      <c r="I18" s="15">
        <f t="shared" si="0"/>
        <v>9.04</v>
      </c>
      <c r="J18" s="13" t="str">
        <f t="shared" si="1"/>
        <v>A</v>
      </c>
      <c r="K18" s="14" t="str">
        <f t="shared" si="14"/>
        <v>4,0</v>
      </c>
      <c r="L18" s="135">
        <v>9</v>
      </c>
      <c r="M18" s="132">
        <v>8</v>
      </c>
      <c r="N18" s="15">
        <f t="shared" si="2"/>
        <v>8.4</v>
      </c>
      <c r="O18" s="13" t="str">
        <f t="shared" si="3"/>
        <v>B</v>
      </c>
      <c r="P18" s="14" t="str">
        <f t="shared" si="15"/>
        <v>3,0</v>
      </c>
      <c r="Q18" s="10">
        <v>8.1</v>
      </c>
      <c r="R18" s="11">
        <v>8</v>
      </c>
      <c r="S18" s="15">
        <f t="shared" si="4"/>
        <v>8.04</v>
      </c>
      <c r="T18" s="13" t="str">
        <f t="shared" si="5"/>
        <v>B</v>
      </c>
      <c r="U18" s="14" t="str">
        <f t="shared" si="16"/>
        <v>3,0</v>
      </c>
      <c r="V18" s="138">
        <v>8.4</v>
      </c>
      <c r="W18" s="143">
        <v>9</v>
      </c>
      <c r="X18" s="15">
        <f t="shared" si="6"/>
        <v>8.76</v>
      </c>
      <c r="Y18" s="13" t="str">
        <f t="shared" si="7"/>
        <v>A</v>
      </c>
      <c r="Z18" s="14" t="str">
        <f t="shared" si="17"/>
        <v>4,0</v>
      </c>
      <c r="AA18" s="138">
        <v>9.3</v>
      </c>
      <c r="AB18" s="143">
        <v>10</v>
      </c>
      <c r="AC18" s="15">
        <f t="shared" si="8"/>
        <v>9.72</v>
      </c>
      <c r="AD18" s="13" t="str">
        <f t="shared" si="9"/>
        <v>A</v>
      </c>
      <c r="AE18" s="14" t="str">
        <f t="shared" si="12"/>
        <v>4,0</v>
      </c>
      <c r="AF18" s="10">
        <v>9.1</v>
      </c>
      <c r="AG18" s="20">
        <v>9</v>
      </c>
      <c r="AH18" s="15">
        <f t="shared" si="10"/>
        <v>9.04</v>
      </c>
      <c r="AI18" s="13" t="str">
        <f t="shared" si="11"/>
        <v>A</v>
      </c>
      <c r="AJ18" s="14" t="str">
        <f t="shared" si="13"/>
        <v>4,0</v>
      </c>
    </row>
    <row r="19" spans="1:36" ht="15.75">
      <c r="A19" s="6">
        <v>12</v>
      </c>
      <c r="B19" s="31" t="s">
        <v>169</v>
      </c>
      <c r="C19" s="33" t="s">
        <v>191</v>
      </c>
      <c r="D19" s="23" t="s">
        <v>192</v>
      </c>
      <c r="E19" s="35" t="s">
        <v>25</v>
      </c>
      <c r="F19" s="16">
        <f>(U19*$Q$6+AJ19*$AF$6)/4</f>
        <v>2.5</v>
      </c>
      <c r="G19" s="138">
        <v>7.7</v>
      </c>
      <c r="H19" s="143">
        <v>7</v>
      </c>
      <c r="I19" s="15">
        <f t="shared" si="0"/>
        <v>7.28</v>
      </c>
      <c r="J19" s="13" t="str">
        <f t="shared" si="1"/>
        <v>B</v>
      </c>
      <c r="K19" s="14" t="str">
        <f t="shared" si="14"/>
        <v>3,0</v>
      </c>
      <c r="L19" s="131">
        <v>7.3</v>
      </c>
      <c r="M19" s="132">
        <v>7</v>
      </c>
      <c r="N19" s="15">
        <f t="shared" si="2"/>
        <v>7.12</v>
      </c>
      <c r="O19" s="13" t="str">
        <f t="shared" si="3"/>
        <v>B</v>
      </c>
      <c r="P19" s="14" t="str">
        <f t="shared" si="15"/>
        <v>3,0</v>
      </c>
      <c r="Q19" s="10">
        <v>8.3</v>
      </c>
      <c r="R19" s="11">
        <v>7</v>
      </c>
      <c r="S19" s="15">
        <f t="shared" si="4"/>
        <v>7.5200000000000005</v>
      </c>
      <c r="T19" s="13" t="str">
        <f t="shared" si="5"/>
        <v>B</v>
      </c>
      <c r="U19" s="14" t="str">
        <f t="shared" si="16"/>
        <v>3,0</v>
      </c>
      <c r="V19" s="138">
        <v>8.2</v>
      </c>
      <c r="W19" s="143">
        <v>8</v>
      </c>
      <c r="X19" s="15">
        <f t="shared" si="6"/>
        <v>8.08</v>
      </c>
      <c r="Y19" s="13" t="str">
        <f t="shared" si="7"/>
        <v>B</v>
      </c>
      <c r="Z19" s="14" t="str">
        <f t="shared" si="17"/>
        <v>3,0</v>
      </c>
      <c r="AA19" s="138">
        <v>7.9</v>
      </c>
      <c r="AB19" s="143">
        <v>7</v>
      </c>
      <c r="AC19" s="15">
        <f t="shared" si="8"/>
        <v>7.36</v>
      </c>
      <c r="AD19" s="13" t="str">
        <f t="shared" si="9"/>
        <v>B</v>
      </c>
      <c r="AE19" s="14" t="str">
        <f t="shared" si="12"/>
        <v>3,0</v>
      </c>
      <c r="AF19" s="10">
        <v>7.4</v>
      </c>
      <c r="AG19" s="20">
        <v>6</v>
      </c>
      <c r="AH19" s="15">
        <f t="shared" si="10"/>
        <v>6.5600000000000005</v>
      </c>
      <c r="AI19" s="13" t="str">
        <f t="shared" si="11"/>
        <v>C</v>
      </c>
      <c r="AJ19" s="14" t="str">
        <f t="shared" si="13"/>
        <v>2,0</v>
      </c>
    </row>
    <row r="20" spans="1:36" ht="15.75">
      <c r="A20" s="6">
        <v>13</v>
      </c>
      <c r="B20" s="31" t="s">
        <v>170</v>
      </c>
      <c r="C20" s="33" t="s">
        <v>193</v>
      </c>
      <c r="D20" s="23" t="s">
        <v>194</v>
      </c>
      <c r="E20" s="35" t="s">
        <v>127</v>
      </c>
      <c r="F20" s="16">
        <f t="shared" si="18"/>
        <v>3.1875</v>
      </c>
      <c r="G20" s="10">
        <v>7.3</v>
      </c>
      <c r="H20" s="20">
        <v>7</v>
      </c>
      <c r="I20" s="15">
        <f t="shared" si="0"/>
        <v>7.12</v>
      </c>
      <c r="J20" s="13" t="str">
        <f t="shared" si="1"/>
        <v>B</v>
      </c>
      <c r="K20" s="14" t="str">
        <f t="shared" si="14"/>
        <v>3,0</v>
      </c>
      <c r="L20" s="10">
        <v>7.6</v>
      </c>
      <c r="M20" s="11">
        <v>8</v>
      </c>
      <c r="N20" s="15">
        <f t="shared" si="2"/>
        <v>7.84</v>
      </c>
      <c r="O20" s="13" t="str">
        <f t="shared" si="3"/>
        <v>B</v>
      </c>
      <c r="P20" s="14" t="str">
        <f t="shared" si="15"/>
        <v>3,0</v>
      </c>
      <c r="Q20" s="10">
        <v>7.6</v>
      </c>
      <c r="R20" s="11">
        <v>8</v>
      </c>
      <c r="S20" s="15">
        <f t="shared" si="4"/>
        <v>7.84</v>
      </c>
      <c r="T20" s="13" t="str">
        <f t="shared" si="5"/>
        <v>B</v>
      </c>
      <c r="U20" s="14" t="str">
        <f t="shared" si="16"/>
        <v>3,0</v>
      </c>
      <c r="V20" s="10">
        <v>7.8</v>
      </c>
      <c r="W20" s="20">
        <v>8</v>
      </c>
      <c r="X20" s="15">
        <f t="shared" si="6"/>
        <v>7.92</v>
      </c>
      <c r="Y20" s="13" t="str">
        <f t="shared" si="7"/>
        <v>B</v>
      </c>
      <c r="Z20" s="14" t="str">
        <f t="shared" si="17"/>
        <v>3,0</v>
      </c>
      <c r="AA20" s="10">
        <v>8.9</v>
      </c>
      <c r="AB20" s="20">
        <v>9</v>
      </c>
      <c r="AC20" s="15">
        <f t="shared" si="8"/>
        <v>8.96</v>
      </c>
      <c r="AD20" s="13" t="str">
        <f t="shared" si="9"/>
        <v>A</v>
      </c>
      <c r="AE20" s="14" t="str">
        <f t="shared" si="12"/>
        <v>4,0</v>
      </c>
      <c r="AF20" s="10">
        <v>7.6</v>
      </c>
      <c r="AG20" s="20">
        <v>8</v>
      </c>
      <c r="AH20" s="15">
        <f t="shared" si="10"/>
        <v>7.84</v>
      </c>
      <c r="AI20" s="13" t="str">
        <f t="shared" si="11"/>
        <v>B</v>
      </c>
      <c r="AJ20" s="14" t="str">
        <f t="shared" si="13"/>
        <v>3,0</v>
      </c>
    </row>
    <row r="21" spans="1:36" ht="15.75">
      <c r="A21" s="6">
        <v>14</v>
      </c>
      <c r="B21" s="31" t="s">
        <v>171</v>
      </c>
      <c r="C21" s="33" t="s">
        <v>195</v>
      </c>
      <c r="D21" s="23" t="s">
        <v>196</v>
      </c>
      <c r="E21" s="35" t="s">
        <v>204</v>
      </c>
      <c r="F21" s="16">
        <f t="shared" si="18"/>
        <v>3.3125</v>
      </c>
      <c r="G21" s="10">
        <v>7.6</v>
      </c>
      <c r="H21" s="20">
        <v>8</v>
      </c>
      <c r="I21" s="15">
        <f t="shared" si="0"/>
        <v>7.84</v>
      </c>
      <c r="J21" s="13" t="str">
        <f t="shared" si="1"/>
        <v>B</v>
      </c>
      <c r="K21" s="14" t="str">
        <f t="shared" si="14"/>
        <v>3,0</v>
      </c>
      <c r="L21" s="130">
        <v>8</v>
      </c>
      <c r="M21" s="11">
        <v>8</v>
      </c>
      <c r="N21" s="15">
        <f t="shared" si="2"/>
        <v>8</v>
      </c>
      <c r="O21" s="13" t="str">
        <f t="shared" si="3"/>
        <v>B</v>
      </c>
      <c r="P21" s="14" t="str">
        <f t="shared" si="15"/>
        <v>3,0</v>
      </c>
      <c r="Q21" s="130">
        <v>8</v>
      </c>
      <c r="R21" s="11">
        <v>9</v>
      </c>
      <c r="S21" s="15">
        <f t="shared" si="4"/>
        <v>8.6</v>
      </c>
      <c r="T21" s="13" t="str">
        <f t="shared" si="5"/>
        <v>A</v>
      </c>
      <c r="U21" s="14" t="str">
        <f t="shared" si="16"/>
        <v>4,0</v>
      </c>
      <c r="V21" s="10">
        <v>8</v>
      </c>
      <c r="W21" s="20">
        <v>8</v>
      </c>
      <c r="X21" s="15">
        <f t="shared" si="6"/>
        <v>8</v>
      </c>
      <c r="Y21" s="13" t="str">
        <f t="shared" si="7"/>
        <v>B</v>
      </c>
      <c r="Z21" s="14" t="str">
        <f t="shared" si="17"/>
        <v>3,0</v>
      </c>
      <c r="AA21" s="10">
        <v>8.7</v>
      </c>
      <c r="AB21" s="20">
        <v>9</v>
      </c>
      <c r="AC21" s="15">
        <f t="shared" si="8"/>
        <v>8.879999999999999</v>
      </c>
      <c r="AD21" s="13" t="str">
        <f t="shared" si="9"/>
        <v>A</v>
      </c>
      <c r="AE21" s="14" t="str">
        <f t="shared" si="12"/>
        <v>4,0</v>
      </c>
      <c r="AF21" s="10">
        <v>8.2</v>
      </c>
      <c r="AG21" s="20">
        <v>8</v>
      </c>
      <c r="AH21" s="15">
        <f t="shared" si="10"/>
        <v>8.08</v>
      </c>
      <c r="AI21" s="13" t="str">
        <f t="shared" si="11"/>
        <v>B</v>
      </c>
      <c r="AJ21" s="14" t="str">
        <f t="shared" si="13"/>
        <v>3,0</v>
      </c>
    </row>
    <row r="25" spans="4:5" ht="12.75">
      <c r="D25" s="142"/>
      <c r="E25" s="2" t="s">
        <v>489</v>
      </c>
    </row>
  </sheetData>
  <sheetProtection/>
  <mergeCells count="13">
    <mergeCell ref="V3:W3"/>
    <mergeCell ref="Q6:U6"/>
    <mergeCell ref="Q5:U5"/>
    <mergeCell ref="V6:Z6"/>
    <mergeCell ref="L5:P5"/>
    <mergeCell ref="V5:Z5"/>
    <mergeCell ref="L6:P6"/>
    <mergeCell ref="AA6:AE6"/>
    <mergeCell ref="AF5:AJ5"/>
    <mergeCell ref="AF6:AJ6"/>
    <mergeCell ref="G5:K5"/>
    <mergeCell ref="G6:K6"/>
    <mergeCell ref="AA5:AE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2" customWidth="1"/>
    <col min="2" max="2" width="12.8515625" style="2" customWidth="1"/>
    <col min="3" max="3" width="14.00390625" style="2" customWidth="1"/>
    <col min="4" max="4" width="10.8515625" style="2" customWidth="1"/>
    <col min="5" max="5" width="10.57421875" style="2" customWidth="1"/>
    <col min="6" max="6" width="6.8515625" style="2" customWidth="1"/>
    <col min="7" max="11" width="4.8515625" style="2" customWidth="1"/>
    <col min="1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132</v>
      </c>
      <c r="B3" s="19"/>
      <c r="C3" s="19"/>
      <c r="D3" s="19"/>
      <c r="E3" s="19"/>
      <c r="F3" s="19"/>
      <c r="G3" s="124"/>
      <c r="H3" s="19"/>
    </row>
    <row r="4" spans="1:6" s="3" customFormat="1" ht="21" customHeight="1">
      <c r="A4" s="161" t="s">
        <v>206</v>
      </c>
      <c r="B4" s="161"/>
      <c r="C4" s="161"/>
      <c r="D4" s="161"/>
      <c r="E4" s="161"/>
      <c r="F4" s="161"/>
    </row>
    <row r="5" spans="1:11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455</v>
      </c>
      <c r="H5" s="157"/>
      <c r="I5" s="157"/>
      <c r="J5" s="157"/>
      <c r="K5" s="158"/>
    </row>
    <row r="6" spans="1:11" ht="21.75" customHeight="1">
      <c r="A6" s="163"/>
      <c r="B6" s="163"/>
      <c r="C6" s="166"/>
      <c r="D6" s="167"/>
      <c r="E6" s="163"/>
      <c r="F6" s="7">
        <v>3</v>
      </c>
      <c r="G6" s="156">
        <v>3</v>
      </c>
      <c r="H6" s="157"/>
      <c r="I6" s="157"/>
      <c r="J6" s="157"/>
      <c r="K6" s="158"/>
    </row>
    <row r="7" spans="1:11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</row>
    <row r="8" spans="1:11" ht="18" customHeight="1">
      <c r="A8" s="6">
        <v>1</v>
      </c>
      <c r="B8" s="49" t="s">
        <v>207</v>
      </c>
      <c r="C8" s="22" t="s">
        <v>208</v>
      </c>
      <c r="D8" s="23" t="s">
        <v>209</v>
      </c>
      <c r="E8" s="24" t="s">
        <v>200</v>
      </c>
      <c r="F8" s="16">
        <f>(K8*$G$6)/$F$6</f>
        <v>3</v>
      </c>
      <c r="G8" s="10">
        <v>7.2</v>
      </c>
      <c r="H8" s="21">
        <v>8</v>
      </c>
      <c r="I8" s="15">
        <f>G8*0.4+H8*0.6</f>
        <v>7.68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</row>
    <row r="9" ht="12.75">
      <c r="D9" s="50"/>
    </row>
  </sheetData>
  <sheetProtection/>
  <mergeCells count="8">
    <mergeCell ref="C7:D7"/>
    <mergeCell ref="C5:D6"/>
    <mergeCell ref="G5:K5"/>
    <mergeCell ref="G6:K6"/>
    <mergeCell ref="B5:B6"/>
    <mergeCell ref="A4:F4"/>
    <mergeCell ref="E5:E6"/>
    <mergeCell ref="A5:A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12.7109375" style="2" customWidth="1"/>
    <col min="4" max="4" width="8.421875" style="2" customWidth="1"/>
    <col min="5" max="5" width="10.57421875" style="2" customWidth="1"/>
    <col min="6" max="6" width="6.8515625" style="2" customWidth="1"/>
    <col min="7" max="36" width="4.8515625" style="2" customWidth="1"/>
    <col min="37" max="16384" width="9.140625" style="2" customWidth="1"/>
  </cols>
  <sheetData>
    <row r="1" spans="1:16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6.5" customHeight="1">
      <c r="A2" s="9" t="s">
        <v>130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6.25" customHeight="1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44"/>
      <c r="M3" s="144"/>
      <c r="N3" s="19"/>
      <c r="O3" s="19"/>
      <c r="P3" s="19"/>
    </row>
    <row r="4" spans="1:7" s="3" customFormat="1" ht="21" customHeight="1">
      <c r="A4" s="161" t="s">
        <v>416</v>
      </c>
      <c r="B4" s="161"/>
      <c r="C4" s="161"/>
      <c r="D4" s="161"/>
      <c r="E4" s="161"/>
      <c r="F4" s="161"/>
      <c r="G4" s="161"/>
    </row>
    <row r="5" spans="1:3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409</v>
      </c>
      <c r="H5" s="157"/>
      <c r="I5" s="157"/>
      <c r="J5" s="157"/>
      <c r="K5" s="158"/>
      <c r="L5" s="156" t="s">
        <v>410</v>
      </c>
      <c r="M5" s="157"/>
      <c r="N5" s="157"/>
      <c r="O5" s="157"/>
      <c r="P5" s="158"/>
      <c r="Q5" s="156" t="s">
        <v>454</v>
      </c>
      <c r="R5" s="157"/>
      <c r="S5" s="157"/>
      <c r="T5" s="157"/>
      <c r="U5" s="158"/>
      <c r="V5" s="156" t="s">
        <v>408</v>
      </c>
      <c r="W5" s="157"/>
      <c r="X5" s="157"/>
      <c r="Y5" s="157"/>
      <c r="Z5" s="158"/>
      <c r="AA5" s="156" t="s">
        <v>455</v>
      </c>
      <c r="AB5" s="157"/>
      <c r="AC5" s="157"/>
      <c r="AD5" s="157"/>
      <c r="AE5" s="158"/>
      <c r="AF5" s="156" t="s">
        <v>457</v>
      </c>
      <c r="AG5" s="157"/>
      <c r="AH5" s="157"/>
      <c r="AI5" s="157"/>
      <c r="AJ5" s="158"/>
    </row>
    <row r="6" spans="1:36" ht="21.75" customHeight="1">
      <c r="A6" s="163"/>
      <c r="B6" s="163"/>
      <c r="C6" s="166"/>
      <c r="D6" s="167"/>
      <c r="E6" s="163"/>
      <c r="F6" s="7">
        <f>SUM(G6:AJ6)</f>
        <v>16</v>
      </c>
      <c r="G6" s="156">
        <v>2</v>
      </c>
      <c r="H6" s="157"/>
      <c r="I6" s="157"/>
      <c r="J6" s="157"/>
      <c r="K6" s="158"/>
      <c r="L6" s="156">
        <v>4</v>
      </c>
      <c r="M6" s="157"/>
      <c r="N6" s="157"/>
      <c r="O6" s="157"/>
      <c r="P6" s="158"/>
      <c r="Q6" s="156">
        <v>3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3</v>
      </c>
      <c r="AG6" s="157"/>
      <c r="AH6" s="157"/>
      <c r="AI6" s="157"/>
      <c r="AJ6" s="158"/>
    </row>
    <row r="7" spans="1:3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31" t="s">
        <v>211</v>
      </c>
      <c r="C8" s="33" t="s">
        <v>213</v>
      </c>
      <c r="D8" s="23" t="s">
        <v>214</v>
      </c>
      <c r="E8" s="35" t="s">
        <v>216</v>
      </c>
      <c r="F8" s="16">
        <f>(P8*$L$6+U8*$Q$6+Z8*$V$6+AE8*$AA$6+AJ8*$AF$6)/14</f>
        <v>1.9285714285714286</v>
      </c>
      <c r="G8" s="138">
        <v>7.4</v>
      </c>
      <c r="H8" s="139">
        <v>7</v>
      </c>
      <c r="I8" s="15">
        <f>G8*0.4+H8*0.6</f>
        <v>7.16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8.8</v>
      </c>
      <c r="M8" s="11">
        <v>8</v>
      </c>
      <c r="N8" s="15">
        <f>L8*0.4+M8*0.6</f>
        <v>8.32</v>
      </c>
      <c r="O8" s="13" t="str">
        <f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7.3</v>
      </c>
      <c r="R8" s="21">
        <v>7</v>
      </c>
      <c r="S8" s="15">
        <f>Q8*0.4+R8*0.6</f>
        <v>7.12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0"/>
      <c r="W8" s="21"/>
      <c r="X8" s="15">
        <f>V8*0.4+W8*0.6</f>
        <v>0</v>
      </c>
      <c r="Y8" s="13" t="str">
        <f>IF(X8&lt;4,"F",IF(X8&lt;5.5,"D",IF(X8&lt;7,"C",IF(X8&lt;8.5,"B","A"))))</f>
        <v>F</v>
      </c>
      <c r="Z8" s="14" t="str">
        <f>IF(Y8="A","4,0",IF(Y8="B","3,0",IF(Y8="C","2,0",IF(Y8="D","1,0","0"))))</f>
        <v>0</v>
      </c>
      <c r="AA8" s="10">
        <v>7.6</v>
      </c>
      <c r="AB8" s="21">
        <v>8</v>
      </c>
      <c r="AC8" s="15">
        <f>AA8*0.4+AB8*0.6</f>
        <v>7.84</v>
      </c>
      <c r="AD8" s="13" t="str">
        <f>IF(AC8&lt;4,"F",IF(AC8&lt;5.5,"D",IF(AC8&lt;7,"C",IF(AC8&lt;8.5,"B","A"))))</f>
        <v>B</v>
      </c>
      <c r="AE8" s="14" t="str">
        <f>IF(AD8="A","4,0",IF(AD8="B","3,0",IF(AD8="C","2,0",IF(AD8="D","1,0","0"))))</f>
        <v>3,0</v>
      </c>
      <c r="AF8" s="10"/>
      <c r="AG8" s="21"/>
      <c r="AH8" s="15">
        <f>AF8*0.4+AG8*0.6</f>
        <v>0</v>
      </c>
      <c r="AI8" s="13" t="str">
        <f>IF(AH8&lt;4,"F",IF(AH8&lt;5.5,"D",IF(AH8&lt;7,"C",IF(AH8&lt;8.5,"B","A"))))</f>
        <v>F</v>
      </c>
      <c r="AJ8" s="14" t="str">
        <f>IF(AI8="A","4,0",IF(AI8="B","3,0",IF(AI8="C","2,0",IF(AI8="D","1,0","0"))))</f>
        <v>0</v>
      </c>
    </row>
    <row r="9" spans="1:36" ht="18" customHeight="1">
      <c r="A9" s="6">
        <v>2</v>
      </c>
      <c r="B9" s="31" t="s">
        <v>212</v>
      </c>
      <c r="C9" s="33" t="s">
        <v>215</v>
      </c>
      <c r="D9" s="23" t="s">
        <v>114</v>
      </c>
      <c r="E9" s="35" t="s">
        <v>217</v>
      </c>
      <c r="F9" s="16"/>
      <c r="G9" s="10"/>
      <c r="H9" s="11"/>
      <c r="I9" s="15">
        <f>G9*0.4+H9*0.6</f>
        <v>0</v>
      </c>
      <c r="J9" s="13" t="str">
        <f>IF(I9&lt;4,"F",IF(I9&lt;5.5,"D",IF(I9&lt;7,"C",IF(I9&lt;8.5,"B","A"))))</f>
        <v>F</v>
      </c>
      <c r="K9" s="14" t="str">
        <f>IF(J9="A","4.0",IF(J9="B","3.0",IF(J9="C","2.0",IF(J9="D","1.0","0"))))</f>
        <v>0</v>
      </c>
      <c r="L9" s="10"/>
      <c r="M9" s="11"/>
      <c r="N9" s="15">
        <f>L9*0.4+M9*0.6</f>
        <v>0</v>
      </c>
      <c r="O9" s="13" t="str">
        <f>IF(N9&lt;4,"F",IF(N9&lt;5.5,"D",IF(N9&lt;7,"C",IF(N9&lt;8.5,"B","A"))))</f>
        <v>F</v>
      </c>
      <c r="P9" s="14" t="str">
        <f>IF(O9="A","4.0",IF(O9="B","3.0",IF(O9="C","2.0",IF(O9="D","1.0","0"))))</f>
        <v>0</v>
      </c>
      <c r="Q9" s="10"/>
      <c r="R9" s="21"/>
      <c r="S9" s="15">
        <f>Q9*0.4+R9*0.6</f>
        <v>0</v>
      </c>
      <c r="T9" s="13" t="str">
        <f>IF(S9&lt;4,"F",IF(S9&lt;5.5,"D",IF(S9&lt;7,"C",IF(S9&lt;8.5,"B","A"))))</f>
        <v>F</v>
      </c>
      <c r="U9" s="14" t="str">
        <f>IF(T9="A","4.0",IF(T9="B","3.0",IF(T9="C","2.0",IF(T9="D","1.0","0"))))</f>
        <v>0</v>
      </c>
      <c r="V9" s="10"/>
      <c r="W9" s="21"/>
      <c r="X9" s="15">
        <f>V9*0.4+W9*0.6</f>
        <v>0</v>
      </c>
      <c r="Y9" s="13" t="str">
        <f>IF(X9&lt;4,"F",IF(X9&lt;5.5,"D",IF(X9&lt;7,"C",IF(X9&lt;8.5,"B","A"))))</f>
        <v>F</v>
      </c>
      <c r="Z9" s="14" t="str">
        <f>IF(Y9="A","4.0",IF(Y9="B","3.0",IF(Y9="C","2.0",IF(Y9="D","1.0","0"))))</f>
        <v>0</v>
      </c>
      <c r="AA9" s="10"/>
      <c r="AB9" s="21"/>
      <c r="AC9" s="15">
        <f>AA9*0.4+AB9*0.6</f>
        <v>0</v>
      </c>
      <c r="AD9" s="13" t="str">
        <f>IF(AC9&lt;4,"F",IF(AC9&lt;5.5,"D",IF(AC9&lt;7,"C",IF(AC9&lt;8.5,"B","A"))))</f>
        <v>F</v>
      </c>
      <c r="AE9" s="14" t="str">
        <f>IF(AD9="A","4.0",IF(AD9="B","3.0",IF(AD9="C","2.0",IF(AD9="D","1.0","0"))))</f>
        <v>0</v>
      </c>
      <c r="AF9" s="10"/>
      <c r="AG9" s="21"/>
      <c r="AH9" s="15">
        <f>AF9*0.4+AG9*0.6</f>
        <v>0</v>
      </c>
      <c r="AI9" s="13" t="str">
        <f>IF(AH9&lt;4,"F",IF(AH9&lt;5.5,"D",IF(AH9&lt;7,"C",IF(AH9&lt;8.5,"B","A"))))</f>
        <v>F</v>
      </c>
      <c r="AJ9" s="14" t="str">
        <f>IF(AI9="A","4.0",IF(AI9="B","3.0",IF(AI9="C","2.0",IF(AI9="D","1.0","0"))))</f>
        <v>0</v>
      </c>
    </row>
    <row r="15" spans="2:3" ht="12.75">
      <c r="B15" s="142"/>
      <c r="C15" s="2" t="s">
        <v>489</v>
      </c>
    </row>
  </sheetData>
  <sheetProtection/>
  <mergeCells count="18">
    <mergeCell ref="AF5:AJ5"/>
    <mergeCell ref="AF6:AJ6"/>
    <mergeCell ref="L6:P6"/>
    <mergeCell ref="AA5:AE5"/>
    <mergeCell ref="AA6:AE6"/>
    <mergeCell ref="V5:Z5"/>
    <mergeCell ref="V6:Z6"/>
    <mergeCell ref="Q6:U6"/>
    <mergeCell ref="Q5:U5"/>
    <mergeCell ref="L5:P5"/>
    <mergeCell ref="C7:D7"/>
    <mergeCell ref="C5:D6"/>
    <mergeCell ref="A4:G4"/>
    <mergeCell ref="A5:A6"/>
    <mergeCell ref="B5:B6"/>
    <mergeCell ref="E5:E6"/>
    <mergeCell ref="G5:K5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4.7109375" style="2" customWidth="1"/>
    <col min="2" max="2" width="13.421875" style="2" customWidth="1"/>
    <col min="3" max="3" width="18.28125" style="2" customWidth="1"/>
    <col min="4" max="4" width="8.421875" style="2" customWidth="1"/>
    <col min="5" max="5" width="12.00390625" style="2" customWidth="1"/>
    <col min="6" max="6" width="8.00390625" style="2" customWidth="1"/>
    <col min="7" max="41" width="4.8515625" style="2" customWidth="1"/>
    <col min="4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36" ht="26.25" customHeight="1">
      <c r="A3" s="19" t="s">
        <v>131</v>
      </c>
      <c r="B3" s="19"/>
      <c r="C3" s="19"/>
      <c r="D3" s="19"/>
      <c r="E3" s="19"/>
      <c r="F3" s="19"/>
      <c r="G3" s="145"/>
      <c r="H3" s="146"/>
      <c r="AJ3" s="1"/>
    </row>
    <row r="4" spans="1:6" s="3" customFormat="1" ht="21" customHeight="1">
      <c r="A4" s="161" t="s">
        <v>403</v>
      </c>
      <c r="B4" s="161"/>
      <c r="C4" s="161"/>
      <c r="D4" s="161"/>
      <c r="E4" s="161"/>
      <c r="F4" s="161"/>
    </row>
    <row r="5" spans="1:41" ht="21.75" customHeight="1">
      <c r="A5" s="162" t="s">
        <v>3</v>
      </c>
      <c r="B5" s="162" t="s">
        <v>1</v>
      </c>
      <c r="C5" s="162" t="s">
        <v>4</v>
      </c>
      <c r="D5" s="29"/>
      <c r="E5" s="162" t="s">
        <v>2</v>
      </c>
      <c r="F5" s="7" t="s">
        <v>8</v>
      </c>
      <c r="G5" s="156" t="s">
        <v>53</v>
      </c>
      <c r="H5" s="157"/>
      <c r="I5" s="157"/>
      <c r="J5" s="157"/>
      <c r="K5" s="158"/>
      <c r="L5" s="156" t="s">
        <v>52</v>
      </c>
      <c r="M5" s="157"/>
      <c r="N5" s="157"/>
      <c r="O5" s="157"/>
      <c r="P5" s="158"/>
      <c r="Q5" s="156" t="s">
        <v>58</v>
      </c>
      <c r="R5" s="157"/>
      <c r="S5" s="157"/>
      <c r="T5" s="157"/>
      <c r="U5" s="158"/>
      <c r="V5" s="156" t="s">
        <v>54</v>
      </c>
      <c r="W5" s="157"/>
      <c r="X5" s="157"/>
      <c r="Y5" s="157"/>
      <c r="Z5" s="158"/>
      <c r="AA5" s="156" t="s">
        <v>55</v>
      </c>
      <c r="AB5" s="157"/>
      <c r="AC5" s="157"/>
      <c r="AD5" s="157"/>
      <c r="AE5" s="158"/>
      <c r="AF5" s="156" t="s">
        <v>453</v>
      </c>
      <c r="AG5" s="157"/>
      <c r="AH5" s="157"/>
      <c r="AI5" s="157"/>
      <c r="AJ5" s="158"/>
      <c r="AK5" s="156" t="s">
        <v>67</v>
      </c>
      <c r="AL5" s="157"/>
      <c r="AM5" s="157"/>
      <c r="AN5" s="157"/>
      <c r="AO5" s="158"/>
    </row>
    <row r="6" spans="1:41" ht="21.75" customHeight="1">
      <c r="A6" s="163"/>
      <c r="B6" s="163"/>
      <c r="C6" s="163"/>
      <c r="D6" s="30"/>
      <c r="E6" s="163"/>
      <c r="F6" s="7">
        <f>SUM(G6:AO6)</f>
        <v>23</v>
      </c>
      <c r="G6" s="156">
        <v>2</v>
      </c>
      <c r="H6" s="157"/>
      <c r="I6" s="157"/>
      <c r="J6" s="157"/>
      <c r="K6" s="158"/>
      <c r="L6" s="156">
        <v>2</v>
      </c>
      <c r="M6" s="157"/>
      <c r="N6" s="157"/>
      <c r="O6" s="157"/>
      <c r="P6" s="158"/>
      <c r="Q6" s="156">
        <v>5</v>
      </c>
      <c r="R6" s="157"/>
      <c r="S6" s="157"/>
      <c r="T6" s="157"/>
      <c r="U6" s="158"/>
      <c r="V6" s="156">
        <v>5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4</v>
      </c>
      <c r="AG6" s="157"/>
      <c r="AH6" s="157"/>
      <c r="AI6" s="157"/>
      <c r="AJ6" s="158"/>
      <c r="AK6" s="156">
        <v>3</v>
      </c>
      <c r="AL6" s="157"/>
      <c r="AM6" s="157"/>
      <c r="AN6" s="157"/>
      <c r="AO6" s="158"/>
    </row>
    <row r="7" spans="1:41" ht="21.75" customHeight="1">
      <c r="A7" s="7"/>
      <c r="B7" s="7"/>
      <c r="C7" s="7"/>
      <c r="D7" s="7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</row>
    <row r="8" spans="1:41" ht="18" customHeight="1">
      <c r="A8" s="6">
        <v>1</v>
      </c>
      <c r="B8" s="31" t="s">
        <v>218</v>
      </c>
      <c r="C8" s="25" t="s">
        <v>230</v>
      </c>
      <c r="D8" s="45" t="s">
        <v>231</v>
      </c>
      <c r="E8" s="48" t="s">
        <v>250</v>
      </c>
      <c r="F8" s="16">
        <f>(K8*$G$6+P8*$L$6+U8*$Q$6+Z8*$V$6+AE8*$AA$6+AJ8*$AF$6+AO8*$AK$6)/$F$6</f>
        <v>2.652173913043478</v>
      </c>
      <c r="G8" s="10">
        <v>8</v>
      </c>
      <c r="H8" s="11">
        <v>8</v>
      </c>
      <c r="I8" s="15">
        <f>G8*0.4+H8*0.6</f>
        <v>8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8.4</v>
      </c>
      <c r="M8" s="11">
        <v>8</v>
      </c>
      <c r="N8" s="15">
        <f>L8*0.4+M8*0.6</f>
        <v>8.16</v>
      </c>
      <c r="O8" s="13" t="str">
        <f>IF(N8&lt;4,"F",IF(N8&lt;5.5,"D",IF(N8&lt;7,"C",IF(N8&lt;8.5,"B","A"))))</f>
        <v>B</v>
      </c>
      <c r="P8" s="14" t="str">
        <f>IF(O8="A","4,0",IF(O8="B","3,0",IF(O8="C","2,0",IF(O8="D","1,0","0"))))</f>
        <v>3,0</v>
      </c>
      <c r="Q8" s="10">
        <v>8.6</v>
      </c>
      <c r="R8" s="11">
        <v>7</v>
      </c>
      <c r="S8" s="15">
        <f>Q8*0.4+R8*0.6</f>
        <v>7.640000000000001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0">
        <v>7.1</v>
      </c>
      <c r="W8" s="11">
        <v>6</v>
      </c>
      <c r="X8" s="15">
        <f>V8*0.4+W8*0.6</f>
        <v>6.4399999999999995</v>
      </c>
      <c r="Y8" s="13" t="str">
        <f>IF(X8&lt;4,"F",IF(X8&lt;5.5,"D",IF(X8&lt;7,"C",IF(X8&lt;8.5,"B","A"))))</f>
        <v>C</v>
      </c>
      <c r="Z8" s="14" t="str">
        <f>IF(Y8="A","4,0",IF(Y8="B","3,0",IF(Y8="C","2,0",IF(Y8="D","1,0","0"))))</f>
        <v>2,0</v>
      </c>
      <c r="AA8" s="10">
        <v>7.3</v>
      </c>
      <c r="AB8" s="11">
        <v>7</v>
      </c>
      <c r="AC8" s="15">
        <f>AA8*0.4+AB8*0.6</f>
        <v>7.12</v>
      </c>
      <c r="AD8" s="13" t="str">
        <f>IF(AC8&lt;4,"F",IF(AC8&lt;5.5,"D",IF(AC8&lt;7,"C",IF(AC8&lt;8.5,"B","A"))))</f>
        <v>B</v>
      </c>
      <c r="AE8" s="14" t="str">
        <f>IF(AD8="A","4,0",IF(AD8="B","3,0",IF(AD8="C","2,0",IF(AD8="D","1,0","0"))))</f>
        <v>3,0</v>
      </c>
      <c r="AF8" s="10">
        <v>7</v>
      </c>
      <c r="AG8" s="11">
        <v>8</v>
      </c>
      <c r="AH8" s="15">
        <f>AF8*0.4+AG8*0.6</f>
        <v>7.6</v>
      </c>
      <c r="AI8" s="13" t="str">
        <f>IF(AH8&lt;4,"F",IF(AH8&lt;5.5,"D",IF(AH8&lt;7,"C",IF(AH8&lt;8.5,"B","A"))))</f>
        <v>B</v>
      </c>
      <c r="AJ8" s="14" t="str">
        <f>IF(AI8="A","4,0",IF(AI8="B","3,0",IF(AI8="C","2,0",IF(AI8="D","1,0","0"))))</f>
        <v>3,0</v>
      </c>
      <c r="AK8" s="130">
        <v>7.2</v>
      </c>
      <c r="AL8" s="11">
        <v>5</v>
      </c>
      <c r="AM8" s="15">
        <f>AK8*0.4+AL8*0.6</f>
        <v>5.880000000000001</v>
      </c>
      <c r="AN8" s="13" t="str">
        <f>IF(AM8&lt;4,"F",IF(AM8&lt;5.5,"D",IF(AM8&lt;7,"C",IF(AM8&lt;8.5,"B","A"))))</f>
        <v>C</v>
      </c>
      <c r="AO8" s="14" t="str">
        <f>IF(AN8="A","4,0",IF(AN8="B","3,0",IF(AN8="C","2,0",IF(AN8="D","1,0","0"))))</f>
        <v>2,0</v>
      </c>
    </row>
    <row r="9" spans="1:41" ht="18" customHeight="1">
      <c r="A9" s="6">
        <v>2</v>
      </c>
      <c r="B9" s="31" t="s">
        <v>219</v>
      </c>
      <c r="C9" s="33" t="s">
        <v>232</v>
      </c>
      <c r="D9" s="23" t="s">
        <v>233</v>
      </c>
      <c r="E9" s="38" t="s">
        <v>251</v>
      </c>
      <c r="F9" s="16">
        <f aca="true" t="shared" si="0" ref="F9:F19">(K9*$G$6+P9*$L$6+U9*$Q$6+Z9*$V$6+AE9*$AA$6+AJ9*$AF$6+AO9*$AK$6)/$F$6</f>
        <v>2.9565217391304346</v>
      </c>
      <c r="G9" s="10">
        <v>7.6</v>
      </c>
      <c r="H9" s="11">
        <v>8</v>
      </c>
      <c r="I9" s="15">
        <f>G9*0.4+H9*0.6</f>
        <v>7.84</v>
      </c>
      <c r="J9" s="13" t="str">
        <f aca="true" t="shared" si="1" ref="J9:J19">IF(I9&lt;4,"F",IF(I9&lt;5.5,"D",IF(I9&lt;7,"C",IF(I9&lt;8.5,"B","A"))))</f>
        <v>B</v>
      </c>
      <c r="K9" s="14" t="str">
        <f aca="true" t="shared" si="2" ref="K9:K19">IF(J9="A","4,0",IF(J9="B","3,0",IF(J9="C","2,0",IF(J9="D","1,0","0"))))</f>
        <v>3,0</v>
      </c>
      <c r="L9" s="130">
        <v>7</v>
      </c>
      <c r="M9" s="11">
        <v>7</v>
      </c>
      <c r="N9" s="15">
        <f>L9*0.4+M9*0.6</f>
        <v>7</v>
      </c>
      <c r="O9" s="13" t="str">
        <f aca="true" t="shared" si="3" ref="O9:O19">IF(N9&lt;4,"F",IF(N9&lt;5.5,"D",IF(N9&lt;7,"C",IF(N9&lt;8.5,"B","A"))))</f>
        <v>B</v>
      </c>
      <c r="P9" s="14" t="str">
        <f aca="true" t="shared" si="4" ref="P9:P19">IF(O9="A","4,0",IF(O9="B","3,0",IF(O9="C","2,0",IF(O9="D","1,0","0"))))</f>
        <v>3,0</v>
      </c>
      <c r="Q9" s="130">
        <v>8</v>
      </c>
      <c r="R9" s="11">
        <v>8</v>
      </c>
      <c r="S9" s="15">
        <f>Q9*0.4+R9*0.6</f>
        <v>8</v>
      </c>
      <c r="T9" s="13" t="str">
        <f aca="true" t="shared" si="5" ref="T9:T19">IF(S9&lt;4,"F",IF(S9&lt;5.5,"D",IF(S9&lt;7,"C",IF(S9&lt;8.5,"B","A"))))</f>
        <v>B</v>
      </c>
      <c r="U9" s="14" t="str">
        <f aca="true" t="shared" si="6" ref="U9:U19">IF(T9="A","4,0",IF(T9="B","3,0",IF(T9="C","2,0",IF(T9="D","1,0","0"))))</f>
        <v>3,0</v>
      </c>
      <c r="V9" s="10">
        <v>7</v>
      </c>
      <c r="W9" s="11">
        <v>7</v>
      </c>
      <c r="X9" s="15">
        <f>V9*0.4+W9*0.6</f>
        <v>7</v>
      </c>
      <c r="Y9" s="13" t="str">
        <f aca="true" t="shared" si="7" ref="Y9:Y19">IF(X9&lt;4,"F",IF(X9&lt;5.5,"D",IF(X9&lt;7,"C",IF(X9&lt;8.5,"B","A"))))</f>
        <v>B</v>
      </c>
      <c r="Z9" s="14" t="str">
        <f aca="true" t="shared" si="8" ref="Z9:Z19">IF(Y9="A","4,0",IF(Y9="B","3,0",IF(Y9="C","2,0",IF(Y9="D","1,0","0"))))</f>
        <v>3,0</v>
      </c>
      <c r="AA9" s="10">
        <v>8.3</v>
      </c>
      <c r="AB9" s="11">
        <v>9</v>
      </c>
      <c r="AC9" s="15">
        <f>AA9*0.4+AB9*0.6</f>
        <v>8.719999999999999</v>
      </c>
      <c r="AD9" s="13" t="str">
        <f aca="true" t="shared" si="9" ref="AD9:AD19">IF(AC9&lt;4,"F",IF(AC9&lt;5.5,"D",IF(AC9&lt;7,"C",IF(AC9&lt;8.5,"B","A"))))</f>
        <v>A</v>
      </c>
      <c r="AE9" s="14" t="str">
        <f aca="true" t="shared" si="10" ref="AE9:AE19">IF(AD9="A","4,0",IF(AD9="B","3,0",IF(AD9="C","2,0",IF(AD9="D","1,0","0"))))</f>
        <v>4,0</v>
      </c>
      <c r="AF9" s="10">
        <v>7.6</v>
      </c>
      <c r="AG9" s="11">
        <v>8</v>
      </c>
      <c r="AH9" s="15">
        <f>AF9*0.4+AG9*0.6</f>
        <v>7.84</v>
      </c>
      <c r="AI9" s="13" t="str">
        <f aca="true" t="shared" si="11" ref="AI9:AI19">IF(AH9&lt;4,"F",IF(AH9&lt;5.5,"D",IF(AH9&lt;7,"C",IF(AH9&lt;8.5,"B","A"))))</f>
        <v>B</v>
      </c>
      <c r="AJ9" s="14" t="str">
        <f aca="true" t="shared" si="12" ref="AJ9:AJ19">IF(AI9="A","4,0",IF(AI9="B","3,0",IF(AI9="C","2,0",IF(AI9="D","1,0","0"))))</f>
        <v>3,0</v>
      </c>
      <c r="AK9" s="130">
        <v>8</v>
      </c>
      <c r="AL9" s="11">
        <v>4</v>
      </c>
      <c r="AM9" s="15">
        <f>AK9*0.4+AL9*0.6</f>
        <v>5.6</v>
      </c>
      <c r="AN9" s="13" t="str">
        <f aca="true" t="shared" si="13" ref="AN9:AN19">IF(AM9&lt;4,"F",IF(AM9&lt;5.5,"D",IF(AM9&lt;7,"C",IF(AM9&lt;8.5,"B","A"))))</f>
        <v>C</v>
      </c>
      <c r="AO9" s="14" t="str">
        <f aca="true" t="shared" si="14" ref="AO9:AO19">IF(AN9="A","4,0",IF(AN9="B","3,0",IF(AN9="C","2,0",IF(AN9="D","1,0","0"))))</f>
        <v>2,0</v>
      </c>
    </row>
    <row r="10" spans="1:41" ht="18" customHeight="1">
      <c r="A10" s="6">
        <v>3</v>
      </c>
      <c r="B10" s="31" t="s">
        <v>220</v>
      </c>
      <c r="C10" s="33" t="s">
        <v>234</v>
      </c>
      <c r="D10" s="23" t="s">
        <v>91</v>
      </c>
      <c r="E10" s="35" t="s">
        <v>28</v>
      </c>
      <c r="F10" s="16">
        <f>(AE10*$AA$6+AJ10*$AF$6+AO10*$AK$6)/9</f>
        <v>0.6666666666666666</v>
      </c>
      <c r="G10" s="131">
        <v>7.4</v>
      </c>
      <c r="H10" s="132">
        <v>8</v>
      </c>
      <c r="I10" s="15">
        <f aca="true" t="shared" si="15" ref="I10:I19">G10*0.4+H10*0.6</f>
        <v>7.76</v>
      </c>
      <c r="J10" s="13" t="str">
        <f t="shared" si="1"/>
        <v>B</v>
      </c>
      <c r="K10" s="14" t="str">
        <f t="shared" si="2"/>
        <v>3,0</v>
      </c>
      <c r="L10" s="131">
        <v>7.7</v>
      </c>
      <c r="M10" s="132">
        <v>8</v>
      </c>
      <c r="N10" s="15">
        <f aca="true" t="shared" si="16" ref="N10:N19">L10*0.4+M10*0.6</f>
        <v>7.88</v>
      </c>
      <c r="O10" s="13" t="str">
        <f t="shared" si="3"/>
        <v>B</v>
      </c>
      <c r="P10" s="14" t="str">
        <f t="shared" si="4"/>
        <v>3,0</v>
      </c>
      <c r="Q10" s="135">
        <v>6.6</v>
      </c>
      <c r="R10" s="132">
        <v>7</v>
      </c>
      <c r="S10" s="15">
        <f aca="true" t="shared" si="17" ref="S10:S19">Q10*0.4+R10*0.6</f>
        <v>6.84</v>
      </c>
      <c r="T10" s="13" t="str">
        <f t="shared" si="5"/>
        <v>C</v>
      </c>
      <c r="U10" s="14" t="str">
        <f t="shared" si="6"/>
        <v>2,0</v>
      </c>
      <c r="V10" s="131">
        <v>6.8</v>
      </c>
      <c r="W10" s="132">
        <v>7</v>
      </c>
      <c r="X10" s="15">
        <f aca="true" t="shared" si="18" ref="X10:X19">V10*0.4+W10*0.6</f>
        <v>6.92</v>
      </c>
      <c r="Y10" s="13" t="str">
        <f t="shared" si="7"/>
        <v>C</v>
      </c>
      <c r="Z10" s="14" t="str">
        <f t="shared" si="8"/>
        <v>2,0</v>
      </c>
      <c r="AA10" s="10"/>
      <c r="AB10" s="11"/>
      <c r="AC10" s="15">
        <f aca="true" t="shared" si="19" ref="AC10:AC19">AA10*0.4+AB10*0.6</f>
        <v>0</v>
      </c>
      <c r="AD10" s="13" t="str">
        <f t="shared" si="9"/>
        <v>F</v>
      </c>
      <c r="AE10" s="14" t="str">
        <f t="shared" si="10"/>
        <v>0</v>
      </c>
      <c r="AF10" s="10"/>
      <c r="AG10" s="11"/>
      <c r="AH10" s="15">
        <f aca="true" t="shared" si="20" ref="AH10:AH19">AF10*0.4+AG10*0.6</f>
        <v>0</v>
      </c>
      <c r="AI10" s="13" t="str">
        <f t="shared" si="11"/>
        <v>F</v>
      </c>
      <c r="AJ10" s="14" t="str">
        <f t="shared" si="12"/>
        <v>0</v>
      </c>
      <c r="AK10" s="130">
        <v>7.2</v>
      </c>
      <c r="AL10" s="11">
        <v>5</v>
      </c>
      <c r="AM10" s="15">
        <f aca="true" t="shared" si="21" ref="AM10:AM19">AK10*0.4+AL10*0.6</f>
        <v>5.880000000000001</v>
      </c>
      <c r="AN10" s="13" t="str">
        <f t="shared" si="13"/>
        <v>C</v>
      </c>
      <c r="AO10" s="14" t="str">
        <f t="shared" si="14"/>
        <v>2,0</v>
      </c>
    </row>
    <row r="11" spans="1:41" ht="18" customHeight="1">
      <c r="A11" s="6">
        <v>4</v>
      </c>
      <c r="B11" s="31" t="s">
        <v>221</v>
      </c>
      <c r="C11" s="25" t="s">
        <v>235</v>
      </c>
      <c r="D11" s="45" t="s">
        <v>236</v>
      </c>
      <c r="E11" s="48" t="s">
        <v>252</v>
      </c>
      <c r="F11" s="16">
        <f t="shared" si="0"/>
        <v>2.8260869565217392</v>
      </c>
      <c r="G11" s="10">
        <v>8</v>
      </c>
      <c r="H11" s="11">
        <v>8</v>
      </c>
      <c r="I11" s="15">
        <f t="shared" si="15"/>
        <v>8</v>
      </c>
      <c r="J11" s="13" t="str">
        <f t="shared" si="1"/>
        <v>B</v>
      </c>
      <c r="K11" s="14" t="str">
        <f t="shared" si="2"/>
        <v>3,0</v>
      </c>
      <c r="L11" s="10">
        <v>8.4</v>
      </c>
      <c r="M11" s="11">
        <v>9</v>
      </c>
      <c r="N11" s="15">
        <f t="shared" si="16"/>
        <v>8.76</v>
      </c>
      <c r="O11" s="13" t="str">
        <f t="shared" si="3"/>
        <v>A</v>
      </c>
      <c r="P11" s="14" t="str">
        <f t="shared" si="4"/>
        <v>4,0</v>
      </c>
      <c r="Q11" s="130">
        <v>9</v>
      </c>
      <c r="R11" s="11">
        <v>8</v>
      </c>
      <c r="S11" s="15">
        <f t="shared" si="17"/>
        <v>8.4</v>
      </c>
      <c r="T11" s="13" t="str">
        <f t="shared" si="5"/>
        <v>B</v>
      </c>
      <c r="U11" s="14" t="str">
        <f t="shared" si="6"/>
        <v>3,0</v>
      </c>
      <c r="V11" s="10">
        <v>7.6</v>
      </c>
      <c r="W11" s="11">
        <v>6</v>
      </c>
      <c r="X11" s="15">
        <f t="shared" si="18"/>
        <v>6.64</v>
      </c>
      <c r="Y11" s="13" t="str">
        <f t="shared" si="7"/>
        <v>C</v>
      </c>
      <c r="Z11" s="14" t="str">
        <f t="shared" si="8"/>
        <v>2,0</v>
      </c>
      <c r="AA11" s="130">
        <v>8</v>
      </c>
      <c r="AB11" s="11">
        <v>9</v>
      </c>
      <c r="AC11" s="15">
        <f t="shared" si="19"/>
        <v>8.6</v>
      </c>
      <c r="AD11" s="13" t="str">
        <f t="shared" si="9"/>
        <v>A</v>
      </c>
      <c r="AE11" s="14" t="str">
        <f t="shared" si="10"/>
        <v>4,0</v>
      </c>
      <c r="AF11" s="10">
        <v>7.3</v>
      </c>
      <c r="AG11" s="11">
        <v>8</v>
      </c>
      <c r="AH11" s="15">
        <f t="shared" si="20"/>
        <v>7.72</v>
      </c>
      <c r="AI11" s="13" t="str">
        <f t="shared" si="11"/>
        <v>B</v>
      </c>
      <c r="AJ11" s="14" t="str">
        <f t="shared" si="12"/>
        <v>3,0</v>
      </c>
      <c r="AK11" s="130">
        <v>8.2</v>
      </c>
      <c r="AL11" s="11">
        <v>6</v>
      </c>
      <c r="AM11" s="15">
        <f t="shared" si="21"/>
        <v>6.879999999999999</v>
      </c>
      <c r="AN11" s="13" t="str">
        <f t="shared" si="13"/>
        <v>C</v>
      </c>
      <c r="AO11" s="14" t="str">
        <f t="shared" si="14"/>
        <v>2,0</v>
      </c>
    </row>
    <row r="12" spans="1:41" ht="18" customHeight="1">
      <c r="A12" s="6">
        <v>5</v>
      </c>
      <c r="B12" s="31" t="s">
        <v>222</v>
      </c>
      <c r="C12" s="25" t="s">
        <v>238</v>
      </c>
      <c r="D12" s="45" t="s">
        <v>177</v>
      </c>
      <c r="E12" s="37" t="s">
        <v>253</v>
      </c>
      <c r="F12" s="16">
        <f t="shared" si="0"/>
        <v>3.608695652173913</v>
      </c>
      <c r="G12" s="10">
        <v>8.2</v>
      </c>
      <c r="H12" s="11">
        <v>9</v>
      </c>
      <c r="I12" s="15">
        <f t="shared" si="15"/>
        <v>8.68</v>
      </c>
      <c r="J12" s="13" t="str">
        <f t="shared" si="1"/>
        <v>A</v>
      </c>
      <c r="K12" s="14" t="str">
        <f t="shared" si="2"/>
        <v>4,0</v>
      </c>
      <c r="L12" s="130">
        <v>8</v>
      </c>
      <c r="M12" s="11">
        <v>9</v>
      </c>
      <c r="N12" s="15">
        <f t="shared" si="16"/>
        <v>8.6</v>
      </c>
      <c r="O12" s="13" t="str">
        <f t="shared" si="3"/>
        <v>A</v>
      </c>
      <c r="P12" s="14" t="str">
        <f t="shared" si="4"/>
        <v>4,0</v>
      </c>
      <c r="Q12" s="130">
        <v>9</v>
      </c>
      <c r="R12" s="11">
        <v>9</v>
      </c>
      <c r="S12" s="15">
        <f t="shared" si="17"/>
        <v>9</v>
      </c>
      <c r="T12" s="13" t="str">
        <f t="shared" si="5"/>
        <v>A</v>
      </c>
      <c r="U12" s="14" t="str">
        <f t="shared" si="6"/>
        <v>4,0</v>
      </c>
      <c r="V12" s="10">
        <v>7.6</v>
      </c>
      <c r="W12" s="11">
        <v>7</v>
      </c>
      <c r="X12" s="15">
        <f t="shared" si="18"/>
        <v>7.24</v>
      </c>
      <c r="Y12" s="13" t="str">
        <f t="shared" si="7"/>
        <v>B</v>
      </c>
      <c r="Z12" s="14" t="str">
        <f t="shared" si="8"/>
        <v>3,0</v>
      </c>
      <c r="AA12" s="130">
        <v>8</v>
      </c>
      <c r="AB12" s="11">
        <v>9</v>
      </c>
      <c r="AC12" s="15">
        <f t="shared" si="19"/>
        <v>8.6</v>
      </c>
      <c r="AD12" s="13" t="str">
        <f t="shared" si="9"/>
        <v>A</v>
      </c>
      <c r="AE12" s="14" t="str">
        <f t="shared" si="10"/>
        <v>4,0</v>
      </c>
      <c r="AF12" s="10">
        <v>8.1</v>
      </c>
      <c r="AG12" s="11">
        <v>8</v>
      </c>
      <c r="AH12" s="15">
        <f t="shared" si="20"/>
        <v>8.04</v>
      </c>
      <c r="AI12" s="13" t="str">
        <f t="shared" si="11"/>
        <v>B</v>
      </c>
      <c r="AJ12" s="14" t="str">
        <f t="shared" si="12"/>
        <v>3,0</v>
      </c>
      <c r="AK12" s="130">
        <v>9</v>
      </c>
      <c r="AL12" s="11">
        <v>9</v>
      </c>
      <c r="AM12" s="15">
        <f t="shared" si="21"/>
        <v>9</v>
      </c>
      <c r="AN12" s="13" t="str">
        <f t="shared" si="13"/>
        <v>A</v>
      </c>
      <c r="AO12" s="14" t="str">
        <f t="shared" si="14"/>
        <v>4,0</v>
      </c>
    </row>
    <row r="13" spans="1:41" ht="18" customHeight="1">
      <c r="A13" s="6">
        <v>6</v>
      </c>
      <c r="B13" s="31" t="s">
        <v>223</v>
      </c>
      <c r="C13" s="25" t="s">
        <v>239</v>
      </c>
      <c r="D13" s="45" t="s">
        <v>179</v>
      </c>
      <c r="E13" s="37" t="s">
        <v>41</v>
      </c>
      <c r="F13" s="16"/>
      <c r="G13" s="10"/>
      <c r="H13" s="11"/>
      <c r="I13" s="15">
        <f t="shared" si="15"/>
        <v>0</v>
      </c>
      <c r="J13" s="13" t="str">
        <f t="shared" si="1"/>
        <v>F</v>
      </c>
      <c r="K13" s="14" t="str">
        <f t="shared" si="2"/>
        <v>0</v>
      </c>
      <c r="L13" s="10"/>
      <c r="M13" s="11"/>
      <c r="N13" s="15">
        <f t="shared" si="16"/>
        <v>0</v>
      </c>
      <c r="O13" s="13" t="str">
        <f t="shared" si="3"/>
        <v>F</v>
      </c>
      <c r="P13" s="14" t="str">
        <f t="shared" si="4"/>
        <v>0</v>
      </c>
      <c r="Q13" s="130"/>
      <c r="R13" s="11"/>
      <c r="S13" s="15">
        <f t="shared" si="17"/>
        <v>0</v>
      </c>
      <c r="T13" s="13" t="str">
        <f t="shared" si="5"/>
        <v>F</v>
      </c>
      <c r="U13" s="14" t="str">
        <f t="shared" si="6"/>
        <v>0</v>
      </c>
      <c r="V13" s="10"/>
      <c r="W13" s="11"/>
      <c r="X13" s="15">
        <f t="shared" si="18"/>
        <v>0</v>
      </c>
      <c r="Y13" s="13" t="str">
        <f t="shared" si="7"/>
        <v>F</v>
      </c>
      <c r="Z13" s="14" t="str">
        <f t="shared" si="8"/>
        <v>0</v>
      </c>
      <c r="AA13" s="10"/>
      <c r="AB13" s="11"/>
      <c r="AC13" s="15">
        <f t="shared" si="19"/>
        <v>0</v>
      </c>
      <c r="AD13" s="13" t="str">
        <f t="shared" si="9"/>
        <v>F</v>
      </c>
      <c r="AE13" s="14" t="str">
        <f t="shared" si="10"/>
        <v>0</v>
      </c>
      <c r="AF13" s="10"/>
      <c r="AG13" s="11"/>
      <c r="AH13" s="15">
        <f t="shared" si="20"/>
        <v>0</v>
      </c>
      <c r="AI13" s="13" t="str">
        <f t="shared" si="11"/>
        <v>F</v>
      </c>
      <c r="AJ13" s="14" t="str">
        <f t="shared" si="12"/>
        <v>0</v>
      </c>
      <c r="AK13" s="130"/>
      <c r="AL13" s="11"/>
      <c r="AM13" s="15">
        <f t="shared" si="21"/>
        <v>0</v>
      </c>
      <c r="AN13" s="13" t="str">
        <f t="shared" si="13"/>
        <v>F</v>
      </c>
      <c r="AO13" s="14" t="str">
        <f t="shared" si="14"/>
        <v>0</v>
      </c>
    </row>
    <row r="14" spans="1:41" ht="18" customHeight="1">
      <c r="A14" s="6">
        <v>7</v>
      </c>
      <c r="B14" s="31" t="s">
        <v>224</v>
      </c>
      <c r="C14" s="25" t="s">
        <v>240</v>
      </c>
      <c r="D14" s="45" t="s">
        <v>241</v>
      </c>
      <c r="E14" s="48" t="s">
        <v>254</v>
      </c>
      <c r="F14" s="16">
        <f t="shared" si="0"/>
        <v>3.4347826086956523</v>
      </c>
      <c r="G14" s="10">
        <v>8.2</v>
      </c>
      <c r="H14" s="11">
        <v>8</v>
      </c>
      <c r="I14" s="15">
        <f t="shared" si="15"/>
        <v>8.08</v>
      </c>
      <c r="J14" s="13" t="str">
        <f t="shared" si="1"/>
        <v>B</v>
      </c>
      <c r="K14" s="14" t="str">
        <f t="shared" si="2"/>
        <v>3,0</v>
      </c>
      <c r="L14" s="130">
        <v>8</v>
      </c>
      <c r="M14" s="11">
        <v>8</v>
      </c>
      <c r="N14" s="15">
        <f t="shared" si="16"/>
        <v>8</v>
      </c>
      <c r="O14" s="13" t="str">
        <f t="shared" si="3"/>
        <v>B</v>
      </c>
      <c r="P14" s="14" t="str">
        <f t="shared" si="4"/>
        <v>3,0</v>
      </c>
      <c r="Q14" s="130">
        <v>9</v>
      </c>
      <c r="R14" s="11">
        <v>9</v>
      </c>
      <c r="S14" s="15">
        <f t="shared" si="17"/>
        <v>9</v>
      </c>
      <c r="T14" s="13" t="str">
        <f t="shared" si="5"/>
        <v>A</v>
      </c>
      <c r="U14" s="14" t="str">
        <f t="shared" si="6"/>
        <v>4,0</v>
      </c>
      <c r="V14" s="10">
        <v>7.6</v>
      </c>
      <c r="W14" s="11">
        <v>7</v>
      </c>
      <c r="X14" s="15">
        <f t="shared" si="18"/>
        <v>7.24</v>
      </c>
      <c r="Y14" s="13" t="str">
        <f t="shared" si="7"/>
        <v>B</v>
      </c>
      <c r="Z14" s="14" t="str">
        <f t="shared" si="8"/>
        <v>3,0</v>
      </c>
      <c r="AA14" s="10">
        <v>8.7</v>
      </c>
      <c r="AB14" s="11">
        <v>9</v>
      </c>
      <c r="AC14" s="15">
        <f t="shared" si="19"/>
        <v>8.879999999999999</v>
      </c>
      <c r="AD14" s="13" t="str">
        <f t="shared" si="9"/>
        <v>A</v>
      </c>
      <c r="AE14" s="14" t="str">
        <f t="shared" si="10"/>
        <v>4,0</v>
      </c>
      <c r="AF14" s="10">
        <v>8.1</v>
      </c>
      <c r="AG14" s="11">
        <v>8</v>
      </c>
      <c r="AH14" s="15">
        <f t="shared" si="20"/>
        <v>8.04</v>
      </c>
      <c r="AI14" s="13" t="str">
        <f t="shared" si="11"/>
        <v>B</v>
      </c>
      <c r="AJ14" s="14" t="str">
        <f t="shared" si="12"/>
        <v>3,0</v>
      </c>
      <c r="AK14" s="130">
        <v>9</v>
      </c>
      <c r="AL14" s="11">
        <v>9</v>
      </c>
      <c r="AM14" s="15">
        <f t="shared" si="21"/>
        <v>9</v>
      </c>
      <c r="AN14" s="13" t="str">
        <f t="shared" si="13"/>
        <v>A</v>
      </c>
      <c r="AO14" s="14" t="str">
        <f t="shared" si="14"/>
        <v>4,0</v>
      </c>
    </row>
    <row r="15" spans="1:41" ht="18" customHeight="1">
      <c r="A15" s="6">
        <v>8</v>
      </c>
      <c r="B15" s="31" t="s">
        <v>225</v>
      </c>
      <c r="C15" s="51" t="s">
        <v>242</v>
      </c>
      <c r="D15" s="52" t="s">
        <v>243</v>
      </c>
      <c r="E15" s="53" t="s">
        <v>255</v>
      </c>
      <c r="F15" s="16">
        <f t="shared" si="0"/>
        <v>2.5652173913043477</v>
      </c>
      <c r="G15" s="10">
        <v>7.6</v>
      </c>
      <c r="H15" s="11">
        <v>8</v>
      </c>
      <c r="I15" s="15">
        <f t="shared" si="15"/>
        <v>7.84</v>
      </c>
      <c r="J15" s="13" t="str">
        <f t="shared" si="1"/>
        <v>B</v>
      </c>
      <c r="K15" s="14" t="str">
        <f t="shared" si="2"/>
        <v>3,0</v>
      </c>
      <c r="L15" s="130">
        <v>7</v>
      </c>
      <c r="M15" s="11">
        <v>7</v>
      </c>
      <c r="N15" s="15">
        <f t="shared" si="16"/>
        <v>7</v>
      </c>
      <c r="O15" s="13" t="str">
        <f t="shared" si="3"/>
        <v>B</v>
      </c>
      <c r="P15" s="14" t="str">
        <f t="shared" si="4"/>
        <v>3,0</v>
      </c>
      <c r="Q15" s="130">
        <v>7.8</v>
      </c>
      <c r="R15" s="11">
        <v>8</v>
      </c>
      <c r="S15" s="15">
        <f t="shared" si="17"/>
        <v>7.92</v>
      </c>
      <c r="T15" s="13" t="str">
        <f t="shared" si="5"/>
        <v>B</v>
      </c>
      <c r="U15" s="14" t="str">
        <f t="shared" si="6"/>
        <v>3,0</v>
      </c>
      <c r="V15" s="10">
        <v>7</v>
      </c>
      <c r="W15" s="11">
        <v>7</v>
      </c>
      <c r="X15" s="15">
        <f t="shared" si="18"/>
        <v>7</v>
      </c>
      <c r="Y15" s="13" t="str">
        <f t="shared" si="7"/>
        <v>B</v>
      </c>
      <c r="Z15" s="14" t="str">
        <f t="shared" si="8"/>
        <v>3,0</v>
      </c>
      <c r="AA15" s="130">
        <v>7</v>
      </c>
      <c r="AB15" s="11">
        <v>9</v>
      </c>
      <c r="AC15" s="15">
        <f t="shared" si="19"/>
        <v>8.2</v>
      </c>
      <c r="AD15" s="13" t="str">
        <f t="shared" si="9"/>
        <v>B</v>
      </c>
      <c r="AE15" s="14" t="str">
        <f t="shared" si="10"/>
        <v>3,0</v>
      </c>
      <c r="AF15" s="10">
        <v>6.7</v>
      </c>
      <c r="AG15" s="11">
        <v>7</v>
      </c>
      <c r="AH15" s="15">
        <f t="shared" si="20"/>
        <v>6.880000000000001</v>
      </c>
      <c r="AI15" s="13" t="str">
        <f t="shared" si="11"/>
        <v>C</v>
      </c>
      <c r="AJ15" s="14" t="str">
        <f t="shared" si="12"/>
        <v>2,0</v>
      </c>
      <c r="AK15" s="130">
        <v>8</v>
      </c>
      <c r="AL15" s="11">
        <v>3</v>
      </c>
      <c r="AM15" s="15">
        <f t="shared" si="21"/>
        <v>5</v>
      </c>
      <c r="AN15" s="13" t="str">
        <f t="shared" si="13"/>
        <v>D</v>
      </c>
      <c r="AO15" s="14" t="str">
        <f t="shared" si="14"/>
        <v>1,0</v>
      </c>
    </row>
    <row r="16" spans="1:46" ht="18" customHeight="1">
      <c r="A16" s="6">
        <v>9</v>
      </c>
      <c r="B16" s="31" t="s">
        <v>226</v>
      </c>
      <c r="C16" s="33" t="s">
        <v>244</v>
      </c>
      <c r="D16" s="23" t="s">
        <v>151</v>
      </c>
      <c r="E16" s="35" t="s">
        <v>33</v>
      </c>
      <c r="F16" s="16">
        <f t="shared" si="0"/>
        <v>3.5217391304347827</v>
      </c>
      <c r="G16" s="10">
        <v>8.2</v>
      </c>
      <c r="H16" s="11">
        <v>8</v>
      </c>
      <c r="I16" s="15">
        <f t="shared" si="15"/>
        <v>8.08</v>
      </c>
      <c r="J16" s="13" t="str">
        <f t="shared" si="1"/>
        <v>B</v>
      </c>
      <c r="K16" s="14" t="str">
        <f t="shared" si="2"/>
        <v>3,0</v>
      </c>
      <c r="L16" s="130">
        <v>8</v>
      </c>
      <c r="M16" s="11">
        <v>9</v>
      </c>
      <c r="N16" s="15">
        <f t="shared" si="16"/>
        <v>8.6</v>
      </c>
      <c r="O16" s="13" t="str">
        <f t="shared" si="3"/>
        <v>A</v>
      </c>
      <c r="P16" s="14" t="str">
        <f t="shared" si="4"/>
        <v>4,0</v>
      </c>
      <c r="Q16" s="130">
        <v>9</v>
      </c>
      <c r="R16" s="11">
        <v>9</v>
      </c>
      <c r="S16" s="15">
        <f t="shared" si="17"/>
        <v>9</v>
      </c>
      <c r="T16" s="13" t="str">
        <f t="shared" si="5"/>
        <v>A</v>
      </c>
      <c r="U16" s="14" t="str">
        <f t="shared" si="6"/>
        <v>4,0</v>
      </c>
      <c r="V16" s="10">
        <v>7.6</v>
      </c>
      <c r="W16" s="11">
        <v>8</v>
      </c>
      <c r="X16" s="15">
        <f t="shared" si="18"/>
        <v>7.84</v>
      </c>
      <c r="Y16" s="13" t="str">
        <f t="shared" si="7"/>
        <v>B</v>
      </c>
      <c r="Z16" s="14" t="str">
        <f t="shared" si="8"/>
        <v>3,0</v>
      </c>
      <c r="AA16" s="10">
        <v>9.7</v>
      </c>
      <c r="AB16" s="11">
        <v>9</v>
      </c>
      <c r="AC16" s="15">
        <f t="shared" si="19"/>
        <v>9.28</v>
      </c>
      <c r="AD16" s="13" t="str">
        <f t="shared" si="9"/>
        <v>A</v>
      </c>
      <c r="AE16" s="14" t="str">
        <f t="shared" si="10"/>
        <v>4,0</v>
      </c>
      <c r="AF16" s="10">
        <v>7.6</v>
      </c>
      <c r="AG16" s="11">
        <v>8</v>
      </c>
      <c r="AH16" s="15">
        <f t="shared" si="20"/>
        <v>7.84</v>
      </c>
      <c r="AI16" s="13" t="str">
        <f t="shared" si="11"/>
        <v>B</v>
      </c>
      <c r="AJ16" s="14" t="str">
        <f t="shared" si="12"/>
        <v>3,0</v>
      </c>
      <c r="AK16" s="130">
        <v>8</v>
      </c>
      <c r="AL16" s="11">
        <v>9</v>
      </c>
      <c r="AM16" s="15">
        <f t="shared" si="21"/>
        <v>8.6</v>
      </c>
      <c r="AN16" s="13" t="str">
        <f t="shared" si="13"/>
        <v>A</v>
      </c>
      <c r="AO16" s="14" t="str">
        <f t="shared" si="14"/>
        <v>4,0</v>
      </c>
      <c r="AT16" s="2" t="s">
        <v>65</v>
      </c>
    </row>
    <row r="17" spans="1:41" ht="18" customHeight="1">
      <c r="A17" s="6">
        <v>10</v>
      </c>
      <c r="B17" s="31" t="s">
        <v>227</v>
      </c>
      <c r="C17" s="33" t="s">
        <v>245</v>
      </c>
      <c r="D17" s="23" t="s">
        <v>246</v>
      </c>
      <c r="E17" s="35" t="s">
        <v>256</v>
      </c>
      <c r="F17" s="16">
        <f t="shared" si="0"/>
        <v>2.869565217391304</v>
      </c>
      <c r="G17" s="10">
        <v>7.6</v>
      </c>
      <c r="H17" s="11">
        <v>8</v>
      </c>
      <c r="I17" s="15">
        <f t="shared" si="15"/>
        <v>7.84</v>
      </c>
      <c r="J17" s="13" t="str">
        <f t="shared" si="1"/>
        <v>B</v>
      </c>
      <c r="K17" s="14" t="str">
        <f t="shared" si="2"/>
        <v>3,0</v>
      </c>
      <c r="L17" s="10">
        <v>7.8</v>
      </c>
      <c r="M17" s="11">
        <v>7</v>
      </c>
      <c r="N17" s="15">
        <f t="shared" si="16"/>
        <v>7.32</v>
      </c>
      <c r="O17" s="13" t="str">
        <f t="shared" si="3"/>
        <v>B</v>
      </c>
      <c r="P17" s="14" t="str">
        <f t="shared" si="4"/>
        <v>3,0</v>
      </c>
      <c r="Q17" s="130">
        <v>8</v>
      </c>
      <c r="R17" s="11">
        <v>8</v>
      </c>
      <c r="S17" s="15">
        <f t="shared" si="17"/>
        <v>8</v>
      </c>
      <c r="T17" s="13" t="str">
        <f t="shared" si="5"/>
        <v>B</v>
      </c>
      <c r="U17" s="14" t="str">
        <f t="shared" si="6"/>
        <v>3,0</v>
      </c>
      <c r="V17" s="10">
        <v>7</v>
      </c>
      <c r="W17" s="11">
        <v>7</v>
      </c>
      <c r="X17" s="15">
        <f t="shared" si="18"/>
        <v>7</v>
      </c>
      <c r="Y17" s="13" t="str">
        <f t="shared" si="7"/>
        <v>B</v>
      </c>
      <c r="Z17" s="14" t="str">
        <f t="shared" si="8"/>
        <v>3,0</v>
      </c>
      <c r="AA17" s="10">
        <v>7.6</v>
      </c>
      <c r="AB17" s="11">
        <v>9</v>
      </c>
      <c r="AC17" s="15">
        <f t="shared" si="19"/>
        <v>8.44</v>
      </c>
      <c r="AD17" s="13" t="str">
        <f t="shared" si="9"/>
        <v>B</v>
      </c>
      <c r="AE17" s="14" t="str">
        <f t="shared" si="10"/>
        <v>3,0</v>
      </c>
      <c r="AF17" s="10">
        <v>7</v>
      </c>
      <c r="AG17" s="11">
        <v>8</v>
      </c>
      <c r="AH17" s="15">
        <f t="shared" si="20"/>
        <v>7.6</v>
      </c>
      <c r="AI17" s="13" t="str">
        <f t="shared" si="11"/>
        <v>B</v>
      </c>
      <c r="AJ17" s="14" t="str">
        <f t="shared" si="12"/>
        <v>3,0</v>
      </c>
      <c r="AK17" s="130">
        <v>8</v>
      </c>
      <c r="AL17" s="11">
        <v>5</v>
      </c>
      <c r="AM17" s="15">
        <f t="shared" si="21"/>
        <v>6.2</v>
      </c>
      <c r="AN17" s="13" t="str">
        <f t="shared" si="13"/>
        <v>C</v>
      </c>
      <c r="AO17" s="14" t="str">
        <f t="shared" si="14"/>
        <v>2,0</v>
      </c>
    </row>
    <row r="18" spans="1:41" ht="18" customHeight="1">
      <c r="A18" s="6">
        <v>11</v>
      </c>
      <c r="B18" s="31" t="s">
        <v>228</v>
      </c>
      <c r="C18" s="33" t="s">
        <v>247</v>
      </c>
      <c r="D18" s="23" t="s">
        <v>153</v>
      </c>
      <c r="E18" s="35" t="s">
        <v>257</v>
      </c>
      <c r="F18" s="16">
        <f t="shared" si="0"/>
        <v>3.4782608695652173</v>
      </c>
      <c r="G18" s="10">
        <v>8.2</v>
      </c>
      <c r="H18" s="11">
        <v>9</v>
      </c>
      <c r="I18" s="15">
        <f t="shared" si="15"/>
        <v>8.68</v>
      </c>
      <c r="J18" s="13" t="str">
        <f t="shared" si="1"/>
        <v>A</v>
      </c>
      <c r="K18" s="14" t="str">
        <f t="shared" si="2"/>
        <v>4,0</v>
      </c>
      <c r="L18" s="130">
        <v>8</v>
      </c>
      <c r="M18" s="11">
        <v>9</v>
      </c>
      <c r="N18" s="15">
        <f t="shared" si="16"/>
        <v>8.6</v>
      </c>
      <c r="O18" s="13" t="str">
        <f t="shared" si="3"/>
        <v>A</v>
      </c>
      <c r="P18" s="14" t="str">
        <f t="shared" si="4"/>
        <v>4,0</v>
      </c>
      <c r="Q18" s="130">
        <v>9</v>
      </c>
      <c r="R18" s="11">
        <v>9</v>
      </c>
      <c r="S18" s="15">
        <f t="shared" si="17"/>
        <v>9</v>
      </c>
      <c r="T18" s="13" t="str">
        <f t="shared" si="5"/>
        <v>A</v>
      </c>
      <c r="U18" s="14" t="str">
        <f t="shared" si="6"/>
        <v>4,0</v>
      </c>
      <c r="V18" s="10">
        <v>7.6</v>
      </c>
      <c r="W18" s="11">
        <v>8</v>
      </c>
      <c r="X18" s="15">
        <f t="shared" si="18"/>
        <v>7.84</v>
      </c>
      <c r="Y18" s="13" t="str">
        <f t="shared" si="7"/>
        <v>B</v>
      </c>
      <c r="Z18" s="14" t="str">
        <f t="shared" si="8"/>
        <v>3,0</v>
      </c>
      <c r="AA18" s="130">
        <v>8</v>
      </c>
      <c r="AB18" s="11">
        <v>9</v>
      </c>
      <c r="AC18" s="15">
        <f t="shared" si="19"/>
        <v>8.6</v>
      </c>
      <c r="AD18" s="13" t="str">
        <f t="shared" si="9"/>
        <v>A</v>
      </c>
      <c r="AE18" s="14" t="str">
        <f t="shared" si="10"/>
        <v>4,0</v>
      </c>
      <c r="AF18" s="10">
        <v>7.6</v>
      </c>
      <c r="AG18" s="11">
        <v>9</v>
      </c>
      <c r="AH18" s="15">
        <f t="shared" si="20"/>
        <v>8.44</v>
      </c>
      <c r="AI18" s="13" t="str">
        <f t="shared" si="11"/>
        <v>B</v>
      </c>
      <c r="AJ18" s="14" t="str">
        <f t="shared" si="12"/>
        <v>3,0</v>
      </c>
      <c r="AK18" s="130">
        <v>9</v>
      </c>
      <c r="AL18" s="11">
        <v>8</v>
      </c>
      <c r="AM18" s="15">
        <f t="shared" si="21"/>
        <v>8.4</v>
      </c>
      <c r="AN18" s="13" t="str">
        <f t="shared" si="13"/>
        <v>B</v>
      </c>
      <c r="AO18" s="14" t="str">
        <f t="shared" si="14"/>
        <v>3,0</v>
      </c>
    </row>
    <row r="19" spans="1:41" ht="18" customHeight="1">
      <c r="A19" s="6">
        <v>12</v>
      </c>
      <c r="B19" s="31" t="s">
        <v>229</v>
      </c>
      <c r="C19" s="33" t="s">
        <v>248</v>
      </c>
      <c r="D19" s="23" t="s">
        <v>249</v>
      </c>
      <c r="E19" s="35" t="s">
        <v>36</v>
      </c>
      <c r="F19" s="16">
        <f t="shared" si="0"/>
        <v>3</v>
      </c>
      <c r="G19" s="10">
        <v>8.6</v>
      </c>
      <c r="H19" s="11">
        <v>8</v>
      </c>
      <c r="I19" s="15">
        <f t="shared" si="15"/>
        <v>8.24</v>
      </c>
      <c r="J19" s="13" t="str">
        <f t="shared" si="1"/>
        <v>B</v>
      </c>
      <c r="K19" s="14" t="str">
        <f t="shared" si="2"/>
        <v>3,0</v>
      </c>
      <c r="L19" s="130">
        <v>8</v>
      </c>
      <c r="M19" s="11">
        <v>7</v>
      </c>
      <c r="N19" s="15">
        <f t="shared" si="16"/>
        <v>7.4</v>
      </c>
      <c r="O19" s="13" t="str">
        <f t="shared" si="3"/>
        <v>B</v>
      </c>
      <c r="P19" s="14" t="str">
        <f t="shared" si="4"/>
        <v>3,0</v>
      </c>
      <c r="Q19" s="130">
        <v>9</v>
      </c>
      <c r="R19" s="11">
        <v>8</v>
      </c>
      <c r="S19" s="15">
        <f t="shared" si="17"/>
        <v>8.4</v>
      </c>
      <c r="T19" s="13" t="str">
        <f t="shared" si="5"/>
        <v>B</v>
      </c>
      <c r="U19" s="14" t="str">
        <f t="shared" si="6"/>
        <v>3,0</v>
      </c>
      <c r="V19" s="10">
        <v>7.6</v>
      </c>
      <c r="W19" s="11">
        <v>7</v>
      </c>
      <c r="X19" s="15">
        <f t="shared" si="18"/>
        <v>7.24</v>
      </c>
      <c r="Y19" s="13" t="str">
        <f t="shared" si="7"/>
        <v>B</v>
      </c>
      <c r="Z19" s="14" t="str">
        <f t="shared" si="8"/>
        <v>3,0</v>
      </c>
      <c r="AA19" s="10">
        <v>8.7</v>
      </c>
      <c r="AB19" s="11">
        <v>7</v>
      </c>
      <c r="AC19" s="15">
        <f t="shared" si="19"/>
        <v>7.68</v>
      </c>
      <c r="AD19" s="13" t="str">
        <f t="shared" si="9"/>
        <v>B</v>
      </c>
      <c r="AE19" s="14" t="str">
        <f t="shared" si="10"/>
        <v>3,0</v>
      </c>
      <c r="AF19" s="10">
        <v>7.6</v>
      </c>
      <c r="AG19" s="11">
        <v>8</v>
      </c>
      <c r="AH19" s="15">
        <f t="shared" si="20"/>
        <v>7.84</v>
      </c>
      <c r="AI19" s="13" t="str">
        <f t="shared" si="11"/>
        <v>B</v>
      </c>
      <c r="AJ19" s="14" t="str">
        <f t="shared" si="12"/>
        <v>3,0</v>
      </c>
      <c r="AK19" s="130">
        <v>8.6</v>
      </c>
      <c r="AL19" s="11">
        <v>7</v>
      </c>
      <c r="AM19" s="15">
        <f t="shared" si="21"/>
        <v>7.640000000000001</v>
      </c>
      <c r="AN19" s="13" t="str">
        <f t="shared" si="13"/>
        <v>B</v>
      </c>
      <c r="AO19" s="14" t="str">
        <f t="shared" si="14"/>
        <v>3,0</v>
      </c>
    </row>
    <row r="20" ht="12.75">
      <c r="L20" s="17"/>
    </row>
    <row r="21" ht="12.75">
      <c r="L21" s="18"/>
    </row>
    <row r="24" spans="4:5" ht="12.75">
      <c r="D24" s="147"/>
      <c r="E24" s="2" t="s">
        <v>488</v>
      </c>
    </row>
  </sheetData>
  <sheetProtection/>
  <mergeCells count="19">
    <mergeCell ref="A4:F4"/>
    <mergeCell ref="A5:A6"/>
    <mergeCell ref="B5:B6"/>
    <mergeCell ref="C5:C6"/>
    <mergeCell ref="E5:E6"/>
    <mergeCell ref="AK5:AO5"/>
    <mergeCell ref="AA6:AE6"/>
    <mergeCell ref="G5:K5"/>
    <mergeCell ref="Q6:U6"/>
    <mergeCell ref="G6:K6"/>
    <mergeCell ref="Q5:U5"/>
    <mergeCell ref="AK6:AO6"/>
    <mergeCell ref="L6:P6"/>
    <mergeCell ref="V6:Z6"/>
    <mergeCell ref="L5:P5"/>
    <mergeCell ref="AA5:AE5"/>
    <mergeCell ref="V5:Z5"/>
    <mergeCell ref="AF5:AJ5"/>
    <mergeCell ref="AF6:AJ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22">
      <selection activeCell="D31" sqref="D31:E31"/>
    </sheetView>
  </sheetViews>
  <sheetFormatPr defaultColWidth="9.140625" defaultRowHeight="12.75"/>
  <cols>
    <col min="1" max="1" width="4.7109375" style="2" customWidth="1"/>
    <col min="2" max="2" width="13.00390625" style="2" customWidth="1"/>
    <col min="3" max="3" width="17.7109375" style="2" customWidth="1"/>
    <col min="4" max="4" width="8.57421875" style="2" customWidth="1"/>
    <col min="5" max="5" width="12.00390625" style="2" customWidth="1"/>
    <col min="6" max="6" width="10.140625" style="2" customWidth="1"/>
    <col min="7" max="36" width="4.8515625" style="2" customWidth="1"/>
    <col min="3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132</v>
      </c>
      <c r="B3" s="19"/>
      <c r="C3" s="19"/>
      <c r="D3" s="19"/>
      <c r="E3" s="19"/>
      <c r="F3" s="19"/>
      <c r="G3" s="145"/>
      <c r="H3" s="120"/>
    </row>
    <row r="4" spans="1:6" s="3" customFormat="1" ht="21" customHeight="1">
      <c r="A4" s="161" t="s">
        <v>404</v>
      </c>
      <c r="B4" s="161"/>
      <c r="C4" s="161"/>
      <c r="D4" s="161"/>
      <c r="E4" s="161"/>
      <c r="F4" s="161"/>
    </row>
    <row r="5" spans="1:3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56" t="s">
        <v>486</v>
      </c>
      <c r="H5" s="157"/>
      <c r="I5" s="157"/>
      <c r="J5" s="157"/>
      <c r="K5" s="158"/>
      <c r="L5" s="156" t="s">
        <v>54</v>
      </c>
      <c r="M5" s="157"/>
      <c r="N5" s="157"/>
      <c r="O5" s="157"/>
      <c r="P5" s="158"/>
      <c r="Q5" s="156" t="s">
        <v>64</v>
      </c>
      <c r="R5" s="157"/>
      <c r="S5" s="157"/>
      <c r="T5" s="157"/>
      <c r="U5" s="158"/>
      <c r="V5" s="156" t="s">
        <v>55</v>
      </c>
      <c r="W5" s="157"/>
      <c r="X5" s="157"/>
      <c r="Y5" s="157"/>
      <c r="Z5" s="158"/>
      <c r="AA5" s="156" t="s">
        <v>52</v>
      </c>
      <c r="AB5" s="157"/>
      <c r="AC5" s="157"/>
      <c r="AD5" s="157"/>
      <c r="AE5" s="158"/>
      <c r="AF5" s="156" t="s">
        <v>453</v>
      </c>
      <c r="AG5" s="157"/>
      <c r="AH5" s="157"/>
      <c r="AI5" s="157"/>
      <c r="AJ5" s="158"/>
    </row>
    <row r="6" spans="1:36" ht="21.75" customHeight="1">
      <c r="A6" s="163"/>
      <c r="B6" s="163"/>
      <c r="C6" s="166"/>
      <c r="D6" s="167"/>
      <c r="E6" s="163"/>
      <c r="F6" s="7">
        <f>SUM(G6:AJ6)</f>
        <v>23</v>
      </c>
      <c r="G6" s="156">
        <v>5</v>
      </c>
      <c r="H6" s="157"/>
      <c r="I6" s="157"/>
      <c r="J6" s="157"/>
      <c r="K6" s="158"/>
      <c r="L6" s="156">
        <v>5</v>
      </c>
      <c r="M6" s="157"/>
      <c r="N6" s="157"/>
      <c r="O6" s="157"/>
      <c r="P6" s="158"/>
      <c r="Q6" s="156">
        <v>5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  <c r="AA6" s="156">
        <v>2</v>
      </c>
      <c r="AB6" s="157"/>
      <c r="AC6" s="157"/>
      <c r="AD6" s="157"/>
      <c r="AE6" s="158"/>
      <c r="AF6" s="156">
        <v>4</v>
      </c>
      <c r="AG6" s="157"/>
      <c r="AH6" s="157"/>
      <c r="AI6" s="157"/>
      <c r="AJ6" s="158"/>
    </row>
    <row r="7" spans="1:3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31" t="s">
        <v>258</v>
      </c>
      <c r="C8" s="25" t="s">
        <v>274</v>
      </c>
      <c r="D8" s="45" t="s">
        <v>144</v>
      </c>
      <c r="E8" s="37" t="s">
        <v>38</v>
      </c>
      <c r="F8" s="16"/>
      <c r="G8" s="10"/>
      <c r="H8" s="11"/>
      <c r="I8" s="15">
        <f>G8*0.4+H8*0.6</f>
        <v>0</v>
      </c>
      <c r="J8" s="13" t="str">
        <f>IF(I8&lt;4,"F",IF(I8&lt;5.5,"D",IF(I8&lt;7,"C",IF(I8&lt;8.5,"B","A"))))</f>
        <v>F</v>
      </c>
      <c r="K8" s="14" t="str">
        <f>IF(J8="A","4,0",IF(J8="B","3,0",IF(J8="C","2,0",IF(J8="D","1,0","0"))))</f>
        <v>0</v>
      </c>
      <c r="L8" s="10"/>
      <c r="M8" s="11"/>
      <c r="N8" s="15">
        <f>L8*0.4+M8*0.6</f>
        <v>0</v>
      </c>
      <c r="O8" s="13" t="str">
        <f>IF(N8&lt;4,"F",IF(N8&lt;5.5,"D",IF(N8&lt;7,"C",IF(N8&lt;8.5,"B","A"))))</f>
        <v>F</v>
      </c>
      <c r="P8" s="14" t="str">
        <f>IF(O8="A","4,0",IF(O8="B","3,0",IF(O8="C","2,0",IF(O8="D","1,0","0"))))</f>
        <v>0</v>
      </c>
      <c r="Q8" s="10"/>
      <c r="R8" s="11"/>
      <c r="S8" s="15">
        <f>Q8*0.4+R8*0.6</f>
        <v>0</v>
      </c>
      <c r="T8" s="13" t="str">
        <f>IF(S8&lt;4,"F",IF(S8&lt;5.5,"D",IF(S8&lt;7,"C",IF(S8&lt;8.5,"B","A"))))</f>
        <v>F</v>
      </c>
      <c r="U8" s="14" t="str">
        <f>IF(T8="A","4,0",IF(T8="B","3,0",IF(T8="C","2,0",IF(T8="D","1,0","0"))))</f>
        <v>0</v>
      </c>
      <c r="V8" s="10"/>
      <c r="W8" s="11"/>
      <c r="X8" s="15">
        <f>V8*0.4+W8*0.6</f>
        <v>0</v>
      </c>
      <c r="Y8" s="13" t="str">
        <f>IF(X8&lt;4,"F",IF(X8&lt;5.5,"D",IF(X8&lt;7,"C",IF(X8&lt;8.5,"B","A"))))</f>
        <v>F</v>
      </c>
      <c r="Z8" s="14" t="str">
        <f>IF(Y8="A","4,0",IF(Y8="B","3,0",IF(Y8="C","2,0",IF(Y8="D","1,0","0"))))</f>
        <v>0</v>
      </c>
      <c r="AA8" s="10"/>
      <c r="AB8" s="11"/>
      <c r="AC8" s="15">
        <f>AA8*0.4+AB8*0.6</f>
        <v>0</v>
      </c>
      <c r="AD8" s="13" t="str">
        <f>IF(AC8&lt;4,"F",IF(AC8&lt;5.5,"D",IF(AC8&lt;7,"C",IF(AC8&lt;8.5,"B","A"))))</f>
        <v>F</v>
      </c>
      <c r="AE8" s="14" t="str">
        <f>IF(AD8="A","4,0",IF(AD8="B","3,0",IF(AD8="C","2,0",IF(AD8="D","1,0","0"))))</f>
        <v>0</v>
      </c>
      <c r="AF8" s="10"/>
      <c r="AG8" s="11"/>
      <c r="AH8" s="15">
        <f>AF8*0.4+AG8*0.6</f>
        <v>0</v>
      </c>
      <c r="AI8" s="13" t="str">
        <f>IF(AH8&lt;4,"F",IF(AH8&lt;5.5,"D",IF(AH8&lt;7,"C",IF(AH8&lt;8.5,"B","A"))))</f>
        <v>F</v>
      </c>
      <c r="AJ8" s="14" t="str">
        <f>IF(AI8="A","4,0",IF(AI8="B","3,0",IF(AI8="C","2,0",IF(AI8="D","1,0","0"))))</f>
        <v>0</v>
      </c>
    </row>
    <row r="9" spans="1:36" ht="18" customHeight="1">
      <c r="A9" s="6">
        <v>2</v>
      </c>
      <c r="B9" s="31" t="s">
        <v>259</v>
      </c>
      <c r="C9" s="25" t="s">
        <v>275</v>
      </c>
      <c r="D9" s="45" t="s">
        <v>144</v>
      </c>
      <c r="E9" s="55" t="s">
        <v>39</v>
      </c>
      <c r="F9" s="16"/>
      <c r="G9" s="10"/>
      <c r="H9" s="11"/>
      <c r="I9" s="15">
        <f>G9*0.4+H9*0.6</f>
        <v>0</v>
      </c>
      <c r="J9" s="13" t="str">
        <f aca="true" t="shared" si="0" ref="J9:J17">IF(I9&lt;4,"F",IF(I9&lt;5.5,"D",IF(I9&lt;7,"C",IF(I9&lt;8.5,"B","A"))))</f>
        <v>F</v>
      </c>
      <c r="K9" s="14" t="str">
        <f aca="true" t="shared" si="1" ref="K9:K23">IF(J9="A","4,0",IF(J9="B","3,0",IF(J9="C","2,0",IF(J9="D","1,0","0"))))</f>
        <v>0</v>
      </c>
      <c r="L9" s="10"/>
      <c r="M9" s="11"/>
      <c r="N9" s="15">
        <f>L9*0.4+M9*0.6</f>
        <v>0</v>
      </c>
      <c r="O9" s="13" t="str">
        <f aca="true" t="shared" si="2" ref="O9:O17">IF(N9&lt;4,"F",IF(N9&lt;5.5,"D",IF(N9&lt;7,"C",IF(N9&lt;8.5,"B","A"))))</f>
        <v>F</v>
      </c>
      <c r="P9" s="14" t="str">
        <f aca="true" t="shared" si="3" ref="P9:P23">IF(O9="A","4,0",IF(O9="B","3,0",IF(O9="C","2,0",IF(O9="D","1,0","0"))))</f>
        <v>0</v>
      </c>
      <c r="Q9" s="10"/>
      <c r="R9" s="11"/>
      <c r="S9" s="15">
        <f>Q9*0.4+R9*0.6</f>
        <v>0</v>
      </c>
      <c r="T9" s="13" t="str">
        <f aca="true" t="shared" si="4" ref="T9:T17">IF(S9&lt;4,"F",IF(S9&lt;5.5,"D",IF(S9&lt;7,"C",IF(S9&lt;8.5,"B","A"))))</f>
        <v>F</v>
      </c>
      <c r="U9" s="14" t="str">
        <f aca="true" t="shared" si="5" ref="U9:U23">IF(T9="A","4,0",IF(T9="B","3,0",IF(T9="C","2,0",IF(T9="D","1,0","0"))))</f>
        <v>0</v>
      </c>
      <c r="V9" s="10"/>
      <c r="W9" s="11"/>
      <c r="X9" s="15">
        <f>V9*0.4+W9*0.6</f>
        <v>0</v>
      </c>
      <c r="Y9" s="13" t="str">
        <f aca="true" t="shared" si="6" ref="Y9:Y17">IF(X9&lt;4,"F",IF(X9&lt;5.5,"D",IF(X9&lt;7,"C",IF(X9&lt;8.5,"B","A"))))</f>
        <v>F</v>
      </c>
      <c r="Z9" s="14" t="str">
        <f aca="true" t="shared" si="7" ref="Z9:Z23">IF(Y9="A","4,0",IF(Y9="B","3,0",IF(Y9="C","2,0",IF(Y9="D","1,0","0"))))</f>
        <v>0</v>
      </c>
      <c r="AA9" s="10"/>
      <c r="AB9" s="11"/>
      <c r="AC9" s="15">
        <f>AA9*0.4+AB9*0.6</f>
        <v>0</v>
      </c>
      <c r="AD9" s="13" t="str">
        <f aca="true" t="shared" si="8" ref="AD9:AD17">IF(AC9&lt;4,"F",IF(AC9&lt;5.5,"D",IF(AC9&lt;7,"C",IF(AC9&lt;8.5,"B","A"))))</f>
        <v>F</v>
      </c>
      <c r="AE9" s="28" t="str">
        <f aca="true" t="shared" si="9" ref="AE9:AE17">IF(AD9="A","4,0",IF(AD9="B","3,0",IF(AD9="C","2,0",IF(AD9="D","1,0","0"))))</f>
        <v>0</v>
      </c>
      <c r="AF9" s="10"/>
      <c r="AG9" s="11"/>
      <c r="AH9" s="15">
        <f>AF9*0.4+AG9*0.6</f>
        <v>0</v>
      </c>
      <c r="AI9" s="13" t="str">
        <f aca="true" t="shared" si="10" ref="AI9:AI23">IF(AH9&lt;4,"F",IF(AH9&lt;5.5,"D",IF(AH9&lt;7,"C",IF(AH9&lt;8.5,"B","A"))))</f>
        <v>F</v>
      </c>
      <c r="AJ9" s="28" t="str">
        <f aca="true" t="shared" si="11" ref="AJ9:AJ23">IF(AI9="A","4,0",IF(AI9="B","3,0",IF(AI9="C","2,0",IF(AI9="D","1,0","0"))))</f>
        <v>0</v>
      </c>
    </row>
    <row r="10" spans="1:36" ht="18" customHeight="1">
      <c r="A10" s="6">
        <v>3</v>
      </c>
      <c r="B10" s="31" t="s">
        <v>260</v>
      </c>
      <c r="C10" s="33" t="s">
        <v>147</v>
      </c>
      <c r="D10" s="23" t="s">
        <v>276</v>
      </c>
      <c r="E10" s="35" t="s">
        <v>31</v>
      </c>
      <c r="F10" s="16"/>
      <c r="G10" s="10"/>
      <c r="H10" s="11"/>
      <c r="I10" s="15">
        <f aca="true" t="shared" si="12" ref="I10:I20">G10*0.4+H10*0.6</f>
        <v>0</v>
      </c>
      <c r="J10" s="13" t="str">
        <f t="shared" si="0"/>
        <v>F</v>
      </c>
      <c r="K10" s="14" t="str">
        <f t="shared" si="1"/>
        <v>0</v>
      </c>
      <c r="L10" s="10"/>
      <c r="M10" s="11"/>
      <c r="N10" s="15">
        <f aca="true" t="shared" si="13" ref="N10:N20">L10*0.4+M10*0.6</f>
        <v>0</v>
      </c>
      <c r="O10" s="13" t="str">
        <f t="shared" si="2"/>
        <v>F</v>
      </c>
      <c r="P10" s="14" t="str">
        <f t="shared" si="3"/>
        <v>0</v>
      </c>
      <c r="Q10" s="10"/>
      <c r="R10" s="11"/>
      <c r="S10" s="15">
        <f aca="true" t="shared" si="14" ref="S10:S20">Q10*0.4+R10*0.6</f>
        <v>0</v>
      </c>
      <c r="T10" s="13" t="str">
        <f t="shared" si="4"/>
        <v>F</v>
      </c>
      <c r="U10" s="14" t="str">
        <f t="shared" si="5"/>
        <v>0</v>
      </c>
      <c r="V10" s="10"/>
      <c r="W10" s="11"/>
      <c r="X10" s="15">
        <f aca="true" t="shared" si="15" ref="X10:X20">V10*0.4+W10*0.6</f>
        <v>0</v>
      </c>
      <c r="Y10" s="13" t="str">
        <f t="shared" si="6"/>
        <v>F</v>
      </c>
      <c r="Z10" s="14" t="str">
        <f t="shared" si="7"/>
        <v>0</v>
      </c>
      <c r="AA10" s="10"/>
      <c r="AB10" s="11"/>
      <c r="AC10" s="15">
        <f aca="true" t="shared" si="16" ref="AC10:AC20">AA10*0.4+AB10*0.6</f>
        <v>0</v>
      </c>
      <c r="AD10" s="13" t="str">
        <f t="shared" si="8"/>
        <v>F</v>
      </c>
      <c r="AE10" s="14" t="str">
        <f t="shared" si="9"/>
        <v>0</v>
      </c>
      <c r="AF10" s="10"/>
      <c r="AG10" s="11"/>
      <c r="AH10" s="15">
        <f aca="true" t="shared" si="17" ref="AH10:AH20">AF10*0.4+AG10*0.6</f>
        <v>0</v>
      </c>
      <c r="AI10" s="13" t="str">
        <f t="shared" si="10"/>
        <v>F</v>
      </c>
      <c r="AJ10" s="14" t="str">
        <f t="shared" si="11"/>
        <v>0</v>
      </c>
    </row>
    <row r="11" spans="1:36" ht="18" customHeight="1">
      <c r="A11" s="6">
        <v>4</v>
      </c>
      <c r="B11" s="31" t="s">
        <v>261</v>
      </c>
      <c r="C11" s="33" t="s">
        <v>137</v>
      </c>
      <c r="D11" s="23" t="s">
        <v>278</v>
      </c>
      <c r="E11" s="35" t="s">
        <v>32</v>
      </c>
      <c r="F11" s="16">
        <f>(K11*$G$6+P11*$L$6+U11*$Q$6+Z11*$V$6+AE11*$AA$6+AJ11*$AF$6)/$F$6</f>
        <v>3</v>
      </c>
      <c r="G11" s="130">
        <v>7</v>
      </c>
      <c r="H11" s="11">
        <v>7</v>
      </c>
      <c r="I11" s="15">
        <f t="shared" si="12"/>
        <v>7</v>
      </c>
      <c r="J11" s="13" t="str">
        <f t="shared" si="0"/>
        <v>B</v>
      </c>
      <c r="K11" s="14" t="str">
        <f t="shared" si="1"/>
        <v>3,0</v>
      </c>
      <c r="L11" s="130">
        <v>8</v>
      </c>
      <c r="M11" s="11">
        <v>8</v>
      </c>
      <c r="N11" s="15">
        <f t="shared" si="13"/>
        <v>8</v>
      </c>
      <c r="O11" s="13" t="str">
        <f t="shared" si="2"/>
        <v>B</v>
      </c>
      <c r="P11" s="14" t="str">
        <f t="shared" si="3"/>
        <v>3,0</v>
      </c>
      <c r="Q11" s="10">
        <v>7.6</v>
      </c>
      <c r="R11" s="11">
        <v>8</v>
      </c>
      <c r="S11" s="15">
        <f t="shared" si="14"/>
        <v>7.84</v>
      </c>
      <c r="T11" s="13" t="str">
        <f t="shared" si="4"/>
        <v>B</v>
      </c>
      <c r="U11" s="14" t="str">
        <f t="shared" si="5"/>
        <v>3,0</v>
      </c>
      <c r="V11" s="130">
        <v>8</v>
      </c>
      <c r="W11" s="11">
        <v>7</v>
      </c>
      <c r="X11" s="15">
        <f t="shared" si="15"/>
        <v>7.4</v>
      </c>
      <c r="Y11" s="13" t="str">
        <f t="shared" si="6"/>
        <v>B</v>
      </c>
      <c r="Z11" s="14" t="str">
        <f t="shared" si="7"/>
        <v>3,0</v>
      </c>
      <c r="AA11" s="130">
        <v>9</v>
      </c>
      <c r="AB11" s="11">
        <v>8</v>
      </c>
      <c r="AC11" s="15">
        <f t="shared" si="16"/>
        <v>8.4</v>
      </c>
      <c r="AD11" s="13" t="str">
        <f t="shared" si="8"/>
        <v>B</v>
      </c>
      <c r="AE11" s="14" t="str">
        <f t="shared" si="9"/>
        <v>3,0</v>
      </c>
      <c r="AF11" s="10">
        <v>7.6</v>
      </c>
      <c r="AG11" s="11">
        <v>7</v>
      </c>
      <c r="AH11" s="15">
        <f t="shared" si="17"/>
        <v>7.24</v>
      </c>
      <c r="AI11" s="13" t="str">
        <f t="shared" si="10"/>
        <v>B</v>
      </c>
      <c r="AJ11" s="14" t="str">
        <f t="shared" si="11"/>
        <v>3,0</v>
      </c>
    </row>
    <row r="12" spans="1:36" ht="18" customHeight="1">
      <c r="A12" s="6">
        <v>5</v>
      </c>
      <c r="B12" s="31" t="s">
        <v>262</v>
      </c>
      <c r="C12" s="33" t="s">
        <v>279</v>
      </c>
      <c r="D12" s="23" t="s">
        <v>280</v>
      </c>
      <c r="E12" s="35" t="s">
        <v>35</v>
      </c>
      <c r="F12" s="16">
        <f>(K12*$G$6+P12*$L$6+Z12*$V$6+AE12*$AA$6+AJ12*$AF$6)/18</f>
        <v>3.6666666666666665</v>
      </c>
      <c r="G12" s="130">
        <v>8</v>
      </c>
      <c r="H12" s="11">
        <v>9</v>
      </c>
      <c r="I12" s="15">
        <f t="shared" si="12"/>
        <v>8.6</v>
      </c>
      <c r="J12" s="13" t="str">
        <f t="shared" si="0"/>
        <v>A</v>
      </c>
      <c r="K12" s="14" t="str">
        <f t="shared" si="1"/>
        <v>4,0</v>
      </c>
      <c r="L12" s="130">
        <v>9</v>
      </c>
      <c r="M12" s="11">
        <v>9</v>
      </c>
      <c r="N12" s="15">
        <f t="shared" si="13"/>
        <v>9</v>
      </c>
      <c r="O12" s="13" t="str">
        <f t="shared" si="2"/>
        <v>A</v>
      </c>
      <c r="P12" s="14" t="str">
        <f t="shared" si="3"/>
        <v>4,0</v>
      </c>
      <c r="Q12" s="131">
        <v>8</v>
      </c>
      <c r="R12" s="132">
        <v>8</v>
      </c>
      <c r="S12" s="15">
        <f t="shared" si="14"/>
        <v>8</v>
      </c>
      <c r="T12" s="13" t="str">
        <f t="shared" si="4"/>
        <v>B</v>
      </c>
      <c r="U12" s="14" t="str">
        <f t="shared" si="5"/>
        <v>3,0</v>
      </c>
      <c r="V12" s="130">
        <v>9</v>
      </c>
      <c r="W12" s="11">
        <v>8</v>
      </c>
      <c r="X12" s="15">
        <f t="shared" si="15"/>
        <v>8.4</v>
      </c>
      <c r="Y12" s="13" t="str">
        <f t="shared" si="6"/>
        <v>B</v>
      </c>
      <c r="Z12" s="14" t="str">
        <f t="shared" si="7"/>
        <v>3,0</v>
      </c>
      <c r="AA12" s="130">
        <v>9</v>
      </c>
      <c r="AB12" s="11">
        <v>9</v>
      </c>
      <c r="AC12" s="15">
        <f t="shared" si="16"/>
        <v>9</v>
      </c>
      <c r="AD12" s="13" t="str">
        <f t="shared" si="8"/>
        <v>A</v>
      </c>
      <c r="AE12" s="14" t="str">
        <f t="shared" si="9"/>
        <v>4,0</v>
      </c>
      <c r="AF12" s="10">
        <v>7.9</v>
      </c>
      <c r="AG12" s="11">
        <v>8</v>
      </c>
      <c r="AH12" s="15">
        <f t="shared" si="17"/>
        <v>7.96</v>
      </c>
      <c r="AI12" s="13" t="str">
        <f t="shared" si="10"/>
        <v>B</v>
      </c>
      <c r="AJ12" s="14" t="str">
        <f t="shared" si="11"/>
        <v>3,0</v>
      </c>
    </row>
    <row r="13" spans="1:36" ht="18" customHeight="1">
      <c r="A13" s="6">
        <v>6</v>
      </c>
      <c r="B13" s="31" t="s">
        <v>263</v>
      </c>
      <c r="C13" s="25" t="s">
        <v>281</v>
      </c>
      <c r="D13" s="54" t="s">
        <v>237</v>
      </c>
      <c r="E13" s="48" t="s">
        <v>302</v>
      </c>
      <c r="F13" s="16"/>
      <c r="G13" s="130"/>
      <c r="H13" s="11"/>
      <c r="I13" s="15">
        <f t="shared" si="12"/>
        <v>0</v>
      </c>
      <c r="J13" s="13" t="str">
        <f t="shared" si="0"/>
        <v>F</v>
      </c>
      <c r="K13" s="14" t="str">
        <f t="shared" si="1"/>
        <v>0</v>
      </c>
      <c r="L13" s="130"/>
      <c r="M13" s="11"/>
      <c r="N13" s="15">
        <f t="shared" si="13"/>
        <v>0</v>
      </c>
      <c r="O13" s="13" t="str">
        <f t="shared" si="2"/>
        <v>F</v>
      </c>
      <c r="P13" s="14" t="str">
        <f t="shared" si="3"/>
        <v>0</v>
      </c>
      <c r="Q13" s="10"/>
      <c r="R13" s="11"/>
      <c r="S13" s="15">
        <f t="shared" si="14"/>
        <v>0</v>
      </c>
      <c r="T13" s="13" t="str">
        <f t="shared" si="4"/>
        <v>F</v>
      </c>
      <c r="U13" s="14" t="str">
        <f t="shared" si="5"/>
        <v>0</v>
      </c>
      <c r="V13" s="10"/>
      <c r="W13" s="11"/>
      <c r="X13" s="15">
        <f t="shared" si="15"/>
        <v>0</v>
      </c>
      <c r="Y13" s="13" t="str">
        <f t="shared" si="6"/>
        <v>F</v>
      </c>
      <c r="Z13" s="14" t="str">
        <f t="shared" si="7"/>
        <v>0</v>
      </c>
      <c r="AA13" s="10"/>
      <c r="AB13" s="11"/>
      <c r="AC13" s="15">
        <f t="shared" si="16"/>
        <v>0</v>
      </c>
      <c r="AD13" s="13" t="str">
        <f t="shared" si="8"/>
        <v>F</v>
      </c>
      <c r="AE13" s="14" t="str">
        <f t="shared" si="9"/>
        <v>0</v>
      </c>
      <c r="AF13" s="10"/>
      <c r="AG13" s="11"/>
      <c r="AH13" s="15">
        <f t="shared" si="17"/>
        <v>0</v>
      </c>
      <c r="AI13" s="13" t="str">
        <f t="shared" si="10"/>
        <v>F</v>
      </c>
      <c r="AJ13" s="14" t="str">
        <f t="shared" si="11"/>
        <v>0</v>
      </c>
    </row>
    <row r="14" spans="1:36" ht="18" customHeight="1">
      <c r="A14" s="6">
        <v>7</v>
      </c>
      <c r="B14" s="31" t="s">
        <v>264</v>
      </c>
      <c r="C14" s="25" t="s">
        <v>282</v>
      </c>
      <c r="D14" s="45" t="s">
        <v>95</v>
      </c>
      <c r="E14" s="48" t="s">
        <v>303</v>
      </c>
      <c r="F14" s="16"/>
      <c r="G14" s="130"/>
      <c r="H14" s="11"/>
      <c r="I14" s="15">
        <f t="shared" si="12"/>
        <v>0</v>
      </c>
      <c r="J14" s="13" t="str">
        <f t="shared" si="0"/>
        <v>F</v>
      </c>
      <c r="K14" s="14" t="str">
        <f t="shared" si="1"/>
        <v>0</v>
      </c>
      <c r="L14" s="130"/>
      <c r="M14" s="11"/>
      <c r="N14" s="15">
        <f t="shared" si="13"/>
        <v>0</v>
      </c>
      <c r="O14" s="13" t="str">
        <f t="shared" si="2"/>
        <v>F</v>
      </c>
      <c r="P14" s="14" t="str">
        <f t="shared" si="3"/>
        <v>0</v>
      </c>
      <c r="Q14" s="10"/>
      <c r="R14" s="11"/>
      <c r="S14" s="15">
        <f t="shared" si="14"/>
        <v>0</v>
      </c>
      <c r="T14" s="13" t="str">
        <f t="shared" si="4"/>
        <v>F</v>
      </c>
      <c r="U14" s="14" t="str">
        <f t="shared" si="5"/>
        <v>0</v>
      </c>
      <c r="V14" s="10"/>
      <c r="W14" s="11"/>
      <c r="X14" s="15">
        <f t="shared" si="15"/>
        <v>0</v>
      </c>
      <c r="Y14" s="13" t="str">
        <f t="shared" si="6"/>
        <v>F</v>
      </c>
      <c r="Z14" s="14" t="str">
        <f t="shared" si="7"/>
        <v>0</v>
      </c>
      <c r="AA14" s="10"/>
      <c r="AB14" s="11"/>
      <c r="AC14" s="15">
        <f t="shared" si="16"/>
        <v>0</v>
      </c>
      <c r="AD14" s="13" t="str">
        <f t="shared" si="8"/>
        <v>F</v>
      </c>
      <c r="AE14" s="14" t="str">
        <f t="shared" si="9"/>
        <v>0</v>
      </c>
      <c r="AF14" s="10"/>
      <c r="AG14" s="11"/>
      <c r="AH14" s="15">
        <f t="shared" si="17"/>
        <v>0</v>
      </c>
      <c r="AI14" s="13" t="str">
        <f t="shared" si="10"/>
        <v>F</v>
      </c>
      <c r="AJ14" s="14" t="str">
        <f t="shared" si="11"/>
        <v>0</v>
      </c>
    </row>
    <row r="15" spans="1:40" ht="18" customHeight="1">
      <c r="A15" s="6">
        <v>8</v>
      </c>
      <c r="B15" s="31" t="s">
        <v>265</v>
      </c>
      <c r="C15" s="33" t="s">
        <v>283</v>
      </c>
      <c r="D15" s="23" t="s">
        <v>284</v>
      </c>
      <c r="E15" s="35" t="s">
        <v>30</v>
      </c>
      <c r="F15" s="16">
        <f>(K15*$G$6+P15*$L$6+AE15*$AA$6+AJ15*$AF$6)/16</f>
        <v>2.1875</v>
      </c>
      <c r="G15" s="130">
        <v>7</v>
      </c>
      <c r="H15" s="11">
        <v>8</v>
      </c>
      <c r="I15" s="15">
        <f t="shared" si="12"/>
        <v>7.6</v>
      </c>
      <c r="J15" s="13" t="str">
        <f t="shared" si="0"/>
        <v>B</v>
      </c>
      <c r="K15" s="14" t="str">
        <f t="shared" si="1"/>
        <v>3,0</v>
      </c>
      <c r="L15" s="130">
        <v>9</v>
      </c>
      <c r="M15" s="11">
        <v>9</v>
      </c>
      <c r="N15" s="15">
        <f t="shared" si="13"/>
        <v>9</v>
      </c>
      <c r="O15" s="13" t="str">
        <f t="shared" si="2"/>
        <v>A</v>
      </c>
      <c r="P15" s="14" t="str">
        <f t="shared" si="3"/>
        <v>4,0</v>
      </c>
      <c r="Q15" s="131">
        <v>7.4</v>
      </c>
      <c r="R15" s="132">
        <v>8</v>
      </c>
      <c r="S15" s="15">
        <f t="shared" si="14"/>
        <v>7.76</v>
      </c>
      <c r="T15" s="13" t="str">
        <f t="shared" si="4"/>
        <v>B</v>
      </c>
      <c r="U15" s="14" t="str">
        <f t="shared" si="5"/>
        <v>3,0</v>
      </c>
      <c r="V15" s="131">
        <v>8</v>
      </c>
      <c r="W15" s="132">
        <v>8</v>
      </c>
      <c r="X15" s="15">
        <f t="shared" si="15"/>
        <v>8</v>
      </c>
      <c r="Y15" s="13" t="str">
        <f t="shared" si="6"/>
        <v>B</v>
      </c>
      <c r="Z15" s="14" t="str">
        <f t="shared" si="7"/>
        <v>3,0</v>
      </c>
      <c r="AA15" s="10"/>
      <c r="AB15" s="11"/>
      <c r="AC15" s="15">
        <f t="shared" si="16"/>
        <v>0</v>
      </c>
      <c r="AD15" s="13" t="str">
        <f t="shared" si="8"/>
        <v>F</v>
      </c>
      <c r="AE15" s="14" t="str">
        <f t="shared" si="9"/>
        <v>0</v>
      </c>
      <c r="AF15" s="10"/>
      <c r="AG15" s="11"/>
      <c r="AH15" s="15">
        <f t="shared" si="17"/>
        <v>0</v>
      </c>
      <c r="AI15" s="13" t="str">
        <f t="shared" si="10"/>
        <v>F</v>
      </c>
      <c r="AJ15" s="14" t="str">
        <f t="shared" si="11"/>
        <v>0</v>
      </c>
      <c r="AN15" s="2" t="s">
        <v>65</v>
      </c>
    </row>
    <row r="16" spans="1:36" ht="18" customHeight="1">
      <c r="A16" s="6">
        <v>9</v>
      </c>
      <c r="B16" s="31" t="s">
        <v>266</v>
      </c>
      <c r="C16" s="33" t="s">
        <v>285</v>
      </c>
      <c r="D16" s="23" t="s">
        <v>286</v>
      </c>
      <c r="E16" s="35" t="s">
        <v>29</v>
      </c>
      <c r="F16" s="16">
        <f>(K16*$G$6+P16*$L$6+AE16*$AA$6+AJ16*$AF$6)/16</f>
        <v>2.0625</v>
      </c>
      <c r="G16" s="10">
        <v>6.2</v>
      </c>
      <c r="H16" s="11">
        <v>7</v>
      </c>
      <c r="I16" s="15">
        <f t="shared" si="12"/>
        <v>6.680000000000001</v>
      </c>
      <c r="J16" s="13" t="str">
        <f t="shared" si="0"/>
        <v>C</v>
      </c>
      <c r="K16" s="14" t="str">
        <f t="shared" si="1"/>
        <v>2,0</v>
      </c>
      <c r="L16" s="10">
        <v>7.6</v>
      </c>
      <c r="M16" s="11">
        <v>7</v>
      </c>
      <c r="N16" s="15">
        <f t="shared" si="13"/>
        <v>7.24</v>
      </c>
      <c r="O16" s="13" t="str">
        <f t="shared" si="2"/>
        <v>B</v>
      </c>
      <c r="P16" s="14" t="str">
        <f t="shared" si="3"/>
        <v>3,0</v>
      </c>
      <c r="Q16" s="131">
        <v>7</v>
      </c>
      <c r="R16" s="132">
        <v>7</v>
      </c>
      <c r="S16" s="15">
        <f t="shared" si="14"/>
        <v>7</v>
      </c>
      <c r="T16" s="13" t="str">
        <f t="shared" si="4"/>
        <v>B</v>
      </c>
      <c r="U16" s="14" t="str">
        <f t="shared" si="5"/>
        <v>3,0</v>
      </c>
      <c r="V16" s="131">
        <v>8</v>
      </c>
      <c r="W16" s="132">
        <v>8</v>
      </c>
      <c r="X16" s="15">
        <f t="shared" si="15"/>
        <v>8</v>
      </c>
      <c r="Y16" s="13" t="str">
        <f t="shared" si="6"/>
        <v>B</v>
      </c>
      <c r="Z16" s="14" t="str">
        <f t="shared" si="7"/>
        <v>3,0</v>
      </c>
      <c r="AA16" s="10">
        <v>8.7</v>
      </c>
      <c r="AB16" s="10">
        <v>9</v>
      </c>
      <c r="AC16" s="15">
        <f t="shared" si="16"/>
        <v>8.879999999999999</v>
      </c>
      <c r="AD16" s="13" t="str">
        <f t="shared" si="8"/>
        <v>A</v>
      </c>
      <c r="AE16" s="14" t="str">
        <f t="shared" si="9"/>
        <v>4,0</v>
      </c>
      <c r="AF16" s="10"/>
      <c r="AG16" s="10"/>
      <c r="AH16" s="15">
        <f t="shared" si="17"/>
        <v>0</v>
      </c>
      <c r="AI16" s="13" t="str">
        <f t="shared" si="10"/>
        <v>F</v>
      </c>
      <c r="AJ16" s="14" t="str">
        <f t="shared" si="11"/>
        <v>0</v>
      </c>
    </row>
    <row r="17" spans="1:36" ht="18" customHeight="1">
      <c r="A17" s="6">
        <v>10</v>
      </c>
      <c r="B17" s="31" t="s">
        <v>267</v>
      </c>
      <c r="C17" s="25" t="s">
        <v>288</v>
      </c>
      <c r="D17" s="45" t="s">
        <v>289</v>
      </c>
      <c r="E17" s="48" t="s">
        <v>37</v>
      </c>
      <c r="F17" s="16"/>
      <c r="G17" s="10"/>
      <c r="H17" s="11"/>
      <c r="I17" s="15">
        <f t="shared" si="12"/>
        <v>0</v>
      </c>
      <c r="J17" s="13" t="str">
        <f t="shared" si="0"/>
        <v>F</v>
      </c>
      <c r="K17" s="14" t="str">
        <f t="shared" si="1"/>
        <v>0</v>
      </c>
      <c r="L17" s="10"/>
      <c r="M17" s="11"/>
      <c r="N17" s="15">
        <f t="shared" si="13"/>
        <v>0</v>
      </c>
      <c r="O17" s="13" t="str">
        <f t="shared" si="2"/>
        <v>F</v>
      </c>
      <c r="P17" s="14" t="str">
        <f t="shared" si="3"/>
        <v>0</v>
      </c>
      <c r="Q17" s="10"/>
      <c r="R17" s="11"/>
      <c r="S17" s="15">
        <f t="shared" si="14"/>
        <v>0</v>
      </c>
      <c r="T17" s="13" t="str">
        <f t="shared" si="4"/>
        <v>F</v>
      </c>
      <c r="U17" s="14" t="str">
        <f t="shared" si="5"/>
        <v>0</v>
      </c>
      <c r="V17" s="10"/>
      <c r="W17" s="11"/>
      <c r="X17" s="15">
        <f t="shared" si="15"/>
        <v>0</v>
      </c>
      <c r="Y17" s="13" t="str">
        <f t="shared" si="6"/>
        <v>F</v>
      </c>
      <c r="Z17" s="14" t="str">
        <f t="shared" si="7"/>
        <v>0</v>
      </c>
      <c r="AA17" s="10"/>
      <c r="AB17" s="11"/>
      <c r="AC17" s="15">
        <f t="shared" si="16"/>
        <v>0</v>
      </c>
      <c r="AD17" s="13" t="str">
        <f t="shared" si="8"/>
        <v>F</v>
      </c>
      <c r="AE17" s="14" t="str">
        <f t="shared" si="9"/>
        <v>0</v>
      </c>
      <c r="AF17" s="10"/>
      <c r="AG17" s="11"/>
      <c r="AH17" s="15">
        <f t="shared" si="17"/>
        <v>0</v>
      </c>
      <c r="AI17" s="13" t="str">
        <f t="shared" si="10"/>
        <v>F</v>
      </c>
      <c r="AJ17" s="14" t="str">
        <f t="shared" si="11"/>
        <v>0</v>
      </c>
    </row>
    <row r="18" spans="1:36" ht="18" customHeight="1">
      <c r="A18" s="6">
        <v>11</v>
      </c>
      <c r="B18" s="31" t="s">
        <v>268</v>
      </c>
      <c r="C18" s="33" t="s">
        <v>290</v>
      </c>
      <c r="D18" s="23" t="s">
        <v>291</v>
      </c>
      <c r="E18" s="35" t="s">
        <v>34</v>
      </c>
      <c r="F18" s="16"/>
      <c r="G18" s="10"/>
      <c r="H18" s="11"/>
      <c r="I18" s="15">
        <f t="shared" si="12"/>
        <v>0</v>
      </c>
      <c r="J18" s="13" t="str">
        <f aca="true" t="shared" si="18" ref="J18:J23">IF(I18&lt;4,"F",IF(I18&lt;5.5,"D",IF(I18&lt;7,"C",IF(I18&lt;8.5,"B","A"))))</f>
        <v>F</v>
      </c>
      <c r="K18" s="14" t="str">
        <f t="shared" si="1"/>
        <v>0</v>
      </c>
      <c r="L18" s="10"/>
      <c r="M18" s="11"/>
      <c r="N18" s="15">
        <f t="shared" si="13"/>
        <v>0</v>
      </c>
      <c r="O18" s="13" t="str">
        <f aca="true" t="shared" si="19" ref="O18:O23">IF(N18&lt;4,"F",IF(N18&lt;5.5,"D",IF(N18&lt;7,"C",IF(N18&lt;8.5,"B","A"))))</f>
        <v>F</v>
      </c>
      <c r="P18" s="14" t="str">
        <f t="shared" si="3"/>
        <v>0</v>
      </c>
      <c r="Q18" s="131">
        <v>7.7</v>
      </c>
      <c r="R18" s="132">
        <v>8</v>
      </c>
      <c r="S18" s="15">
        <f t="shared" si="14"/>
        <v>7.88</v>
      </c>
      <c r="T18" s="13" t="str">
        <f aca="true" t="shared" si="20" ref="T18:T23">IF(S18&lt;4,"F",IF(S18&lt;5.5,"D",IF(S18&lt;7,"C",IF(S18&lt;8.5,"B","A"))))</f>
        <v>B</v>
      </c>
      <c r="U18" s="14" t="str">
        <f t="shared" si="5"/>
        <v>3,0</v>
      </c>
      <c r="V18" s="10"/>
      <c r="W18" s="11"/>
      <c r="X18" s="15">
        <f t="shared" si="15"/>
        <v>0</v>
      </c>
      <c r="Y18" s="13" t="str">
        <f aca="true" t="shared" si="21" ref="Y18:Y23">IF(X18&lt;4,"F",IF(X18&lt;5.5,"D",IF(X18&lt;7,"C",IF(X18&lt;8.5,"B","A"))))</f>
        <v>F</v>
      </c>
      <c r="Z18" s="14" t="str">
        <f t="shared" si="7"/>
        <v>0</v>
      </c>
      <c r="AA18" s="10"/>
      <c r="AB18" s="11"/>
      <c r="AC18" s="15">
        <f t="shared" si="16"/>
        <v>0</v>
      </c>
      <c r="AD18" s="13" t="str">
        <f aca="true" t="shared" si="22" ref="AD18:AD23">IF(AC18&lt;4,"F",IF(AC18&lt;5.5,"D",IF(AC18&lt;7,"C",IF(AC18&lt;8.5,"B","A"))))</f>
        <v>F</v>
      </c>
      <c r="AE18" s="14" t="str">
        <f aca="true" t="shared" si="23" ref="AE18:AE23">IF(AD18="A","4,0",IF(AD18="B","3,0",IF(AD18="C","2,0",IF(AD18="D","1,0","0"))))</f>
        <v>0</v>
      </c>
      <c r="AF18" s="10"/>
      <c r="AG18" s="11"/>
      <c r="AH18" s="15">
        <f t="shared" si="17"/>
        <v>0</v>
      </c>
      <c r="AI18" s="13" t="str">
        <f t="shared" si="10"/>
        <v>F</v>
      </c>
      <c r="AJ18" s="14" t="str">
        <f t="shared" si="11"/>
        <v>0</v>
      </c>
    </row>
    <row r="19" spans="1:36" ht="18" customHeight="1">
      <c r="A19" s="6">
        <v>12</v>
      </c>
      <c r="B19" s="31" t="s">
        <v>269</v>
      </c>
      <c r="C19" s="25" t="s">
        <v>292</v>
      </c>
      <c r="D19" s="45" t="s">
        <v>293</v>
      </c>
      <c r="E19" s="48" t="s">
        <v>304</v>
      </c>
      <c r="F19" s="16"/>
      <c r="G19" s="10"/>
      <c r="H19" s="11"/>
      <c r="I19" s="15">
        <f t="shared" si="12"/>
        <v>0</v>
      </c>
      <c r="J19" s="13" t="str">
        <f t="shared" si="18"/>
        <v>F</v>
      </c>
      <c r="K19" s="14" t="str">
        <f t="shared" si="1"/>
        <v>0</v>
      </c>
      <c r="L19" s="10"/>
      <c r="M19" s="11"/>
      <c r="N19" s="15">
        <f t="shared" si="13"/>
        <v>0</v>
      </c>
      <c r="O19" s="13" t="str">
        <f t="shared" si="19"/>
        <v>F</v>
      </c>
      <c r="P19" s="14" t="str">
        <f t="shared" si="3"/>
        <v>0</v>
      </c>
      <c r="Q19" s="10"/>
      <c r="R19" s="11"/>
      <c r="S19" s="15">
        <f t="shared" si="14"/>
        <v>0</v>
      </c>
      <c r="T19" s="13" t="str">
        <f t="shared" si="20"/>
        <v>F</v>
      </c>
      <c r="U19" s="14" t="str">
        <f t="shared" si="5"/>
        <v>0</v>
      </c>
      <c r="V19" s="10"/>
      <c r="W19" s="11"/>
      <c r="X19" s="15">
        <f t="shared" si="15"/>
        <v>0</v>
      </c>
      <c r="Y19" s="13" t="str">
        <f t="shared" si="21"/>
        <v>F</v>
      </c>
      <c r="Z19" s="14" t="str">
        <f t="shared" si="7"/>
        <v>0</v>
      </c>
      <c r="AA19" s="10"/>
      <c r="AB19" s="11"/>
      <c r="AC19" s="15">
        <f t="shared" si="16"/>
        <v>0</v>
      </c>
      <c r="AD19" s="13" t="str">
        <f t="shared" si="22"/>
        <v>F</v>
      </c>
      <c r="AE19" s="14" t="str">
        <f t="shared" si="23"/>
        <v>0</v>
      </c>
      <c r="AF19" s="10"/>
      <c r="AG19" s="11"/>
      <c r="AH19" s="15">
        <f t="shared" si="17"/>
        <v>0</v>
      </c>
      <c r="AI19" s="13" t="str">
        <f t="shared" si="10"/>
        <v>F</v>
      </c>
      <c r="AJ19" s="14" t="str">
        <f t="shared" si="11"/>
        <v>0</v>
      </c>
    </row>
    <row r="20" spans="1:36" ht="18" customHeight="1">
      <c r="A20" s="6">
        <v>13</v>
      </c>
      <c r="B20" s="31" t="s">
        <v>270</v>
      </c>
      <c r="C20" s="25" t="s">
        <v>294</v>
      </c>
      <c r="D20" s="45" t="s">
        <v>295</v>
      </c>
      <c r="E20" s="48" t="s">
        <v>305</v>
      </c>
      <c r="F20" s="16">
        <f>(K20*$G$6+P20*$L$6+U20*$Q$6+Z20*$V$6+AE20*$AA$6+AJ20*$AF$6)/$F$6</f>
        <v>3.217391304347826</v>
      </c>
      <c r="G20" s="130">
        <v>8</v>
      </c>
      <c r="H20" s="11">
        <v>8</v>
      </c>
      <c r="I20" s="15">
        <f t="shared" si="12"/>
        <v>8</v>
      </c>
      <c r="J20" s="13" t="str">
        <f t="shared" si="18"/>
        <v>B</v>
      </c>
      <c r="K20" s="14" t="str">
        <f t="shared" si="1"/>
        <v>3,0</v>
      </c>
      <c r="L20" s="130">
        <v>9</v>
      </c>
      <c r="M20" s="11">
        <v>9</v>
      </c>
      <c r="N20" s="15">
        <f t="shared" si="13"/>
        <v>9</v>
      </c>
      <c r="O20" s="13" t="str">
        <f t="shared" si="19"/>
        <v>A</v>
      </c>
      <c r="P20" s="14" t="str">
        <f t="shared" si="3"/>
        <v>4,0</v>
      </c>
      <c r="Q20" s="10">
        <v>8.2</v>
      </c>
      <c r="R20" s="11">
        <v>8</v>
      </c>
      <c r="S20" s="15">
        <f t="shared" si="14"/>
        <v>8.08</v>
      </c>
      <c r="T20" s="13" t="str">
        <f t="shared" si="20"/>
        <v>B</v>
      </c>
      <c r="U20" s="14" t="str">
        <f t="shared" si="5"/>
        <v>3,0</v>
      </c>
      <c r="V20" s="130">
        <v>7</v>
      </c>
      <c r="W20" s="11">
        <v>7</v>
      </c>
      <c r="X20" s="15">
        <f t="shared" si="15"/>
        <v>7</v>
      </c>
      <c r="Y20" s="13" t="str">
        <f t="shared" si="21"/>
        <v>B</v>
      </c>
      <c r="Z20" s="14" t="str">
        <f t="shared" si="7"/>
        <v>3,0</v>
      </c>
      <c r="AA20" s="130">
        <v>9</v>
      </c>
      <c r="AB20" s="136">
        <v>8</v>
      </c>
      <c r="AC20" s="15">
        <f t="shared" si="16"/>
        <v>8.4</v>
      </c>
      <c r="AD20" s="13" t="str">
        <f t="shared" si="22"/>
        <v>B</v>
      </c>
      <c r="AE20" s="14" t="str">
        <f t="shared" si="23"/>
        <v>3,0</v>
      </c>
      <c r="AF20" s="10">
        <v>8.1</v>
      </c>
      <c r="AG20" s="11">
        <v>8</v>
      </c>
      <c r="AH20" s="15">
        <f t="shared" si="17"/>
        <v>8.04</v>
      </c>
      <c r="AI20" s="13" t="str">
        <f t="shared" si="10"/>
        <v>B</v>
      </c>
      <c r="AJ20" s="14" t="str">
        <f t="shared" si="11"/>
        <v>3,0</v>
      </c>
    </row>
    <row r="21" spans="1:36" ht="18" customHeight="1">
      <c r="A21" s="6">
        <v>14</v>
      </c>
      <c r="B21" s="31" t="s">
        <v>271</v>
      </c>
      <c r="C21" s="25" t="s">
        <v>296</v>
      </c>
      <c r="D21" s="45" t="s">
        <v>297</v>
      </c>
      <c r="E21" s="48" t="s">
        <v>40</v>
      </c>
      <c r="F21" s="16">
        <f>(K21*$G$6+P21*$L$6+Z21*$V$6+AE21*$AA$6+AJ21*$AF$6)/18</f>
        <v>3.2777777777777777</v>
      </c>
      <c r="G21" s="10">
        <v>7.6</v>
      </c>
      <c r="H21" s="11">
        <v>8</v>
      </c>
      <c r="I21" s="15">
        <f>G21*0.4+H21*0.6</f>
        <v>7.84</v>
      </c>
      <c r="J21" s="13" t="str">
        <f t="shared" si="18"/>
        <v>B</v>
      </c>
      <c r="K21" s="14" t="str">
        <f t="shared" si="1"/>
        <v>3,0</v>
      </c>
      <c r="L21" s="130">
        <v>9</v>
      </c>
      <c r="M21" s="11">
        <v>9</v>
      </c>
      <c r="N21" s="15">
        <f>L21*0.4+M21*0.6</f>
        <v>9</v>
      </c>
      <c r="O21" s="13" t="str">
        <f t="shared" si="19"/>
        <v>A</v>
      </c>
      <c r="P21" s="14" t="str">
        <f t="shared" si="3"/>
        <v>4,0</v>
      </c>
      <c r="Q21" s="131">
        <v>8</v>
      </c>
      <c r="R21" s="132">
        <v>8</v>
      </c>
      <c r="S21" s="15">
        <f>Q21*0.4+R21*0.6</f>
        <v>8</v>
      </c>
      <c r="T21" s="13" t="str">
        <f t="shared" si="20"/>
        <v>B</v>
      </c>
      <c r="U21" s="14" t="str">
        <f t="shared" si="5"/>
        <v>3,0</v>
      </c>
      <c r="V21" s="10">
        <v>7.7</v>
      </c>
      <c r="W21" s="11">
        <v>8</v>
      </c>
      <c r="X21" s="15">
        <f>V21*0.4+W21*0.6</f>
        <v>7.88</v>
      </c>
      <c r="Y21" s="13" t="str">
        <f t="shared" si="21"/>
        <v>B</v>
      </c>
      <c r="Z21" s="14" t="str">
        <f t="shared" si="7"/>
        <v>3,0</v>
      </c>
      <c r="AA21" s="130">
        <v>9</v>
      </c>
      <c r="AB21" s="136">
        <v>8</v>
      </c>
      <c r="AC21" s="15">
        <f>AA21*0.4+AB21*0.6</f>
        <v>8.4</v>
      </c>
      <c r="AD21" s="13" t="str">
        <f t="shared" si="22"/>
        <v>B</v>
      </c>
      <c r="AE21" s="14" t="str">
        <f t="shared" si="23"/>
        <v>3,0</v>
      </c>
      <c r="AF21" s="10">
        <v>7.9</v>
      </c>
      <c r="AG21" s="11">
        <v>8</v>
      </c>
      <c r="AH21" s="15">
        <f>AF21*0.4+AG21*0.6</f>
        <v>7.96</v>
      </c>
      <c r="AI21" s="13" t="str">
        <f t="shared" si="10"/>
        <v>B</v>
      </c>
      <c r="AJ21" s="14" t="str">
        <f t="shared" si="11"/>
        <v>3,0</v>
      </c>
    </row>
    <row r="22" spans="1:36" ht="18" customHeight="1">
      <c r="A22" s="6">
        <v>15</v>
      </c>
      <c r="B22" s="31" t="s">
        <v>272</v>
      </c>
      <c r="C22" s="25" t="s">
        <v>298</v>
      </c>
      <c r="D22" s="45" t="s">
        <v>299</v>
      </c>
      <c r="E22" s="48" t="s">
        <v>306</v>
      </c>
      <c r="F22" s="16"/>
      <c r="G22" s="10"/>
      <c r="H22" s="11"/>
      <c r="I22" s="15">
        <f>G22*0.4+H22*0.6</f>
        <v>0</v>
      </c>
      <c r="J22" s="13" t="str">
        <f t="shared" si="18"/>
        <v>F</v>
      </c>
      <c r="K22" s="14" t="str">
        <f t="shared" si="1"/>
        <v>0</v>
      </c>
      <c r="L22" s="130"/>
      <c r="M22" s="11"/>
      <c r="N22" s="15">
        <f>L22*0.4+M22*0.6</f>
        <v>0</v>
      </c>
      <c r="O22" s="13" t="str">
        <f t="shared" si="19"/>
        <v>F</v>
      </c>
      <c r="P22" s="14" t="str">
        <f t="shared" si="3"/>
        <v>0</v>
      </c>
      <c r="Q22" s="10"/>
      <c r="R22" s="11"/>
      <c r="S22" s="15">
        <f>Q22*0.4+R22*0.6</f>
        <v>0</v>
      </c>
      <c r="T22" s="13" t="str">
        <f t="shared" si="20"/>
        <v>F</v>
      </c>
      <c r="U22" s="14" t="str">
        <f t="shared" si="5"/>
        <v>0</v>
      </c>
      <c r="V22" s="10"/>
      <c r="W22" s="11"/>
      <c r="X22" s="15">
        <f>V22*0.4+W22*0.6</f>
        <v>0</v>
      </c>
      <c r="Y22" s="13" t="str">
        <f t="shared" si="21"/>
        <v>F</v>
      </c>
      <c r="Z22" s="14" t="str">
        <f t="shared" si="7"/>
        <v>0</v>
      </c>
      <c r="AA22" s="130"/>
      <c r="AB22" s="136"/>
      <c r="AC22" s="15">
        <f>AA22*0.4+AB22*0.6</f>
        <v>0</v>
      </c>
      <c r="AD22" s="13" t="str">
        <f t="shared" si="22"/>
        <v>F</v>
      </c>
      <c r="AE22" s="14" t="str">
        <f t="shared" si="23"/>
        <v>0</v>
      </c>
      <c r="AF22" s="10"/>
      <c r="AG22" s="11"/>
      <c r="AH22" s="15">
        <f>AF22*0.4+AG22*0.6</f>
        <v>0</v>
      </c>
      <c r="AI22" s="13" t="str">
        <f t="shared" si="10"/>
        <v>F</v>
      </c>
      <c r="AJ22" s="14" t="str">
        <f t="shared" si="11"/>
        <v>0</v>
      </c>
    </row>
    <row r="23" spans="1:36" ht="18" customHeight="1">
      <c r="A23" s="6">
        <v>16</v>
      </c>
      <c r="B23" s="31" t="s">
        <v>273</v>
      </c>
      <c r="C23" s="25" t="s">
        <v>300</v>
      </c>
      <c r="D23" s="45" t="s">
        <v>301</v>
      </c>
      <c r="E23" s="48" t="s">
        <v>307</v>
      </c>
      <c r="F23" s="16">
        <f>(K23*$G$6+P23*$L$6+U23*$Q$6+Z23*$V$6+AE23*$AA$6+AJ23*$AF$6)/$F$6</f>
        <v>3</v>
      </c>
      <c r="G23" s="130">
        <v>7</v>
      </c>
      <c r="H23" s="11">
        <v>8</v>
      </c>
      <c r="I23" s="15">
        <f>G23*0.4+H23*0.6</f>
        <v>7.6</v>
      </c>
      <c r="J23" s="13" t="str">
        <f t="shared" si="18"/>
        <v>B</v>
      </c>
      <c r="K23" s="14" t="str">
        <f t="shared" si="1"/>
        <v>3,0</v>
      </c>
      <c r="L23" s="130">
        <v>9</v>
      </c>
      <c r="M23" s="11">
        <v>8</v>
      </c>
      <c r="N23" s="15">
        <f>L23*0.4+M23*0.6</f>
        <v>8.4</v>
      </c>
      <c r="O23" s="13" t="str">
        <f t="shared" si="19"/>
        <v>B</v>
      </c>
      <c r="P23" s="14" t="str">
        <f t="shared" si="3"/>
        <v>3,0</v>
      </c>
      <c r="Q23" s="10">
        <v>8.2</v>
      </c>
      <c r="R23" s="11">
        <v>8</v>
      </c>
      <c r="S23" s="15">
        <f>Q23*0.4+R23*0.6</f>
        <v>8.08</v>
      </c>
      <c r="T23" s="13" t="str">
        <f t="shared" si="20"/>
        <v>B</v>
      </c>
      <c r="U23" s="14" t="str">
        <f t="shared" si="5"/>
        <v>3,0</v>
      </c>
      <c r="V23" s="130">
        <v>8</v>
      </c>
      <c r="W23" s="11">
        <v>7</v>
      </c>
      <c r="X23" s="15">
        <f>V23*0.4+W23*0.6</f>
        <v>7.4</v>
      </c>
      <c r="Y23" s="13" t="str">
        <f t="shared" si="21"/>
        <v>B</v>
      </c>
      <c r="Z23" s="14" t="str">
        <f t="shared" si="7"/>
        <v>3,0</v>
      </c>
      <c r="AA23" s="130">
        <v>9</v>
      </c>
      <c r="AB23" s="136">
        <v>8</v>
      </c>
      <c r="AC23" s="15">
        <f>AA23*0.4+AB23*0.6</f>
        <v>8.4</v>
      </c>
      <c r="AD23" s="13" t="str">
        <f t="shared" si="22"/>
        <v>B</v>
      </c>
      <c r="AE23" s="14" t="str">
        <f t="shared" si="23"/>
        <v>3,0</v>
      </c>
      <c r="AF23" s="10">
        <v>8.1</v>
      </c>
      <c r="AG23" s="11">
        <v>8</v>
      </c>
      <c r="AH23" s="15">
        <f>AF23*0.4+AG23*0.6</f>
        <v>8.04</v>
      </c>
      <c r="AI23" s="13" t="str">
        <f t="shared" si="10"/>
        <v>B</v>
      </c>
      <c r="AJ23" s="14" t="str">
        <f t="shared" si="11"/>
        <v>3,0</v>
      </c>
    </row>
    <row r="31" spans="4:5" ht="12.75">
      <c r="D31" s="147"/>
      <c r="E31" s="2" t="s">
        <v>488</v>
      </c>
    </row>
  </sheetData>
  <sheetProtection/>
  <mergeCells count="18">
    <mergeCell ref="L5:P5"/>
    <mergeCell ref="L6:P6"/>
    <mergeCell ref="Q5:U5"/>
    <mergeCell ref="AA5:AE5"/>
    <mergeCell ref="AA6:AE6"/>
    <mergeCell ref="AF5:AJ5"/>
    <mergeCell ref="AF6:AJ6"/>
    <mergeCell ref="Q6:U6"/>
    <mergeCell ref="V5:Z5"/>
    <mergeCell ref="V6:Z6"/>
    <mergeCell ref="G5:K5"/>
    <mergeCell ref="C7:D7"/>
    <mergeCell ref="C5:D6"/>
    <mergeCell ref="A4:F4"/>
    <mergeCell ref="A5:A6"/>
    <mergeCell ref="B5:B6"/>
    <mergeCell ref="E5:E6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Z1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3.140625" style="2" customWidth="1"/>
    <col min="4" max="4" width="8.140625" style="2" customWidth="1"/>
    <col min="5" max="5" width="12.00390625" style="2" customWidth="1"/>
    <col min="6" max="6" width="7.7109375" style="2" customWidth="1"/>
    <col min="7" max="26" width="4.8515625" style="2" customWidth="1"/>
    <col min="2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130</v>
      </c>
      <c r="B2" s="9"/>
      <c r="C2" s="9"/>
      <c r="D2" s="9"/>
      <c r="E2" s="9"/>
      <c r="F2" s="9"/>
    </row>
    <row r="3" spans="1:8" ht="26.25" customHeight="1">
      <c r="A3" s="19" t="s">
        <v>131</v>
      </c>
      <c r="B3" s="19"/>
      <c r="C3" s="19"/>
      <c r="D3" s="19"/>
      <c r="E3" s="19"/>
      <c r="F3" s="19"/>
      <c r="G3" s="148"/>
      <c r="H3" s="148"/>
    </row>
    <row r="4" spans="1:6" s="3" customFormat="1" ht="21" customHeight="1">
      <c r="A4" s="161" t="s">
        <v>405</v>
      </c>
      <c r="B4" s="161"/>
      <c r="C4" s="161"/>
      <c r="D4" s="161"/>
      <c r="E4" s="161"/>
      <c r="F4" s="161"/>
    </row>
    <row r="5" spans="1:26" ht="21.75" customHeight="1">
      <c r="A5" s="162" t="s">
        <v>3</v>
      </c>
      <c r="B5" s="162" t="s">
        <v>1</v>
      </c>
      <c r="C5" s="164" t="s">
        <v>4</v>
      </c>
      <c r="D5" s="165"/>
      <c r="E5" s="162" t="s">
        <v>2</v>
      </c>
      <c r="F5" s="7" t="s">
        <v>8</v>
      </c>
      <c r="G5" s="175" t="s">
        <v>453</v>
      </c>
      <c r="H5" s="176"/>
      <c r="I5" s="176"/>
      <c r="J5" s="176"/>
      <c r="K5" s="177"/>
      <c r="L5" s="175" t="s">
        <v>458</v>
      </c>
      <c r="M5" s="176"/>
      <c r="N5" s="176"/>
      <c r="O5" s="176"/>
      <c r="P5" s="177"/>
      <c r="Q5" s="175" t="s">
        <v>52</v>
      </c>
      <c r="R5" s="176"/>
      <c r="S5" s="176"/>
      <c r="T5" s="176"/>
      <c r="U5" s="177"/>
      <c r="V5" s="175" t="s">
        <v>55</v>
      </c>
      <c r="W5" s="176"/>
      <c r="X5" s="176"/>
      <c r="Y5" s="176"/>
      <c r="Z5" s="177"/>
    </row>
    <row r="6" spans="1:26" ht="21.75" customHeight="1">
      <c r="A6" s="163"/>
      <c r="B6" s="163"/>
      <c r="C6" s="166"/>
      <c r="D6" s="167"/>
      <c r="E6" s="163"/>
      <c r="F6" s="7">
        <f>SUM(G6:Z6)</f>
        <v>13</v>
      </c>
      <c r="G6" s="156">
        <v>4</v>
      </c>
      <c r="H6" s="157"/>
      <c r="I6" s="157"/>
      <c r="J6" s="157"/>
      <c r="K6" s="158"/>
      <c r="L6" s="156">
        <v>5</v>
      </c>
      <c r="M6" s="157"/>
      <c r="N6" s="157"/>
      <c r="O6" s="157"/>
      <c r="P6" s="158"/>
      <c r="Q6" s="156">
        <v>2</v>
      </c>
      <c r="R6" s="157"/>
      <c r="S6" s="157"/>
      <c r="T6" s="157"/>
      <c r="U6" s="158"/>
      <c r="V6" s="156">
        <v>2</v>
      </c>
      <c r="W6" s="157"/>
      <c r="X6" s="157"/>
      <c r="Y6" s="157"/>
      <c r="Z6" s="158"/>
    </row>
    <row r="7" spans="1:26" ht="21.75" customHeight="1">
      <c r="A7" s="7"/>
      <c r="B7" s="7"/>
      <c r="C7" s="168"/>
      <c r="D7" s="16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31" t="s">
        <v>308</v>
      </c>
      <c r="C8" s="33" t="s">
        <v>312</v>
      </c>
      <c r="D8" s="23" t="s">
        <v>313</v>
      </c>
      <c r="E8" s="35" t="s">
        <v>318</v>
      </c>
      <c r="F8" s="16">
        <f>(P8*$L$6+U8*$Q$6+Z8*$V$6)/9</f>
        <v>2.4444444444444446</v>
      </c>
      <c r="G8" s="131">
        <v>8</v>
      </c>
      <c r="H8" s="132">
        <v>8</v>
      </c>
      <c r="I8" s="15">
        <f>H8*0.6+G8*0.4</f>
        <v>8</v>
      </c>
      <c r="J8" s="13" t="str">
        <f>IF(I8&lt;4,"F",IF(I8&lt;5.5,"D",IF(I8&lt;7,"C",IF(I8&lt;8.5,"B","A"))))</f>
        <v>B</v>
      </c>
      <c r="K8" s="14" t="str">
        <f>IF(J8="A","4,0",IF(J8="B","3,0",IF(J8="C","2,0",IF(J8="D","1,0","0"))))</f>
        <v>3,0</v>
      </c>
      <c r="L8" s="10">
        <v>6.2</v>
      </c>
      <c r="M8" s="11">
        <v>7</v>
      </c>
      <c r="N8" s="15">
        <f>M8*0.6+L8*0.4</f>
        <v>6.680000000000001</v>
      </c>
      <c r="O8" s="13" t="str">
        <f>IF(N8&lt;4,"F",IF(N8&lt;5.5,"D",IF(N8&lt;7,"C",IF(N8&lt;8.5,"B","A"))))</f>
        <v>C</v>
      </c>
      <c r="P8" s="14" t="str">
        <f>IF(O8="A","4,0",IF(O8="B","3,0",IF(O8="C","2,0",IF(O8="D","1,0","0"))))</f>
        <v>2,0</v>
      </c>
      <c r="Q8" s="130">
        <v>7</v>
      </c>
      <c r="R8" s="11">
        <v>7</v>
      </c>
      <c r="S8" s="15">
        <f>R8*0.6+Q8*0.4</f>
        <v>7</v>
      </c>
      <c r="T8" s="13" t="str">
        <f>IF(S8&lt;4,"F",IF(S8&lt;5.5,"D",IF(S8&lt;7,"C",IF(S8&lt;8.5,"B","A"))))</f>
        <v>B</v>
      </c>
      <c r="U8" s="14" t="str">
        <f>IF(T8="A","4,0",IF(T8="B","3,0",IF(T8="C","2,0",IF(T8="D","1,0","0"))))</f>
        <v>3,0</v>
      </c>
      <c r="V8" s="130">
        <v>7</v>
      </c>
      <c r="W8" s="11">
        <v>7</v>
      </c>
      <c r="X8" s="15">
        <f>W8*0.6+V8*0.4</f>
        <v>7</v>
      </c>
      <c r="Y8" s="13" t="str">
        <f>IF(X8&lt;4,"F",IF(X8&lt;5.5,"D",IF(X8&lt;7,"C",IF(X8&lt;8.5,"B","A"))))</f>
        <v>B</v>
      </c>
      <c r="Z8" s="14" t="str">
        <f>IF(Y8="A","4,0",IF(Y8="B","3,0",IF(Y8="C","2,0",IF(Y8="D","1,0","0"))))</f>
        <v>3,0</v>
      </c>
    </row>
    <row r="9" spans="1:26" ht="18" customHeight="1">
      <c r="A9" s="6">
        <v>2</v>
      </c>
      <c r="B9" s="31" t="s">
        <v>309</v>
      </c>
      <c r="C9" s="56" t="s">
        <v>314</v>
      </c>
      <c r="D9" s="57" t="s">
        <v>177</v>
      </c>
      <c r="E9" s="35" t="s">
        <v>319</v>
      </c>
      <c r="F9" s="16">
        <f>(P9*$L$6+U9*$Q$6+Z9*$V$6)/9</f>
        <v>2.4444444444444446</v>
      </c>
      <c r="G9" s="131">
        <v>8</v>
      </c>
      <c r="H9" s="132">
        <v>8</v>
      </c>
      <c r="I9" s="15">
        <f>H9*0.6+G9*0.4</f>
        <v>8</v>
      </c>
      <c r="J9" s="13" t="str">
        <f>IF(I9&lt;4,"F",IF(I9&lt;5.5,"D",IF(I9&lt;7,"C",IF(I9&lt;8.5,"B","A"))))</f>
        <v>B</v>
      </c>
      <c r="K9" s="14" t="str">
        <f>IF(J9="A","4,0",IF(J9="B","3,0",IF(J9="C","2,0",IF(J9="D","1,0","0"))))</f>
        <v>3,0</v>
      </c>
      <c r="L9" s="10">
        <v>6.2</v>
      </c>
      <c r="M9" s="11">
        <v>7</v>
      </c>
      <c r="N9" s="15">
        <f>M9*0.6+L9*0.4</f>
        <v>6.680000000000001</v>
      </c>
      <c r="O9" s="13" t="str">
        <f>IF(N9&lt;4,"F",IF(N9&lt;5.5,"D",IF(N9&lt;7,"C",IF(N9&lt;8.5,"B","A"))))</f>
        <v>C</v>
      </c>
      <c r="P9" s="14" t="str">
        <f>IF(O9="A","4,0",IF(O9="B","3,0",IF(O9="C","2,0",IF(O9="D","1,0","0"))))</f>
        <v>2,0</v>
      </c>
      <c r="Q9" s="130">
        <v>7</v>
      </c>
      <c r="R9" s="11">
        <v>7</v>
      </c>
      <c r="S9" s="15">
        <f>R9*0.6+Q9*0.4</f>
        <v>7</v>
      </c>
      <c r="T9" s="13" t="str">
        <f>IF(S9&lt;4,"F",IF(S9&lt;5.5,"D",IF(S9&lt;7,"C",IF(S9&lt;8.5,"B","A"))))</f>
        <v>B</v>
      </c>
      <c r="U9" s="14" t="str">
        <f>IF(T9="A","4,0",IF(T9="B","3,0",IF(T9="C","2,0",IF(T9="D","1,0","0"))))</f>
        <v>3,0</v>
      </c>
      <c r="V9" s="130">
        <v>7</v>
      </c>
      <c r="W9" s="11">
        <v>7</v>
      </c>
      <c r="X9" s="15">
        <f>W9*0.6+V9*0.4</f>
        <v>7</v>
      </c>
      <c r="Y9" s="13" t="str">
        <f>IF(X9&lt;4,"F",IF(X9&lt;5.5,"D",IF(X9&lt;7,"C",IF(X9&lt;8.5,"B","A"))))</f>
        <v>B</v>
      </c>
      <c r="Z9" s="14" t="str">
        <f>IF(Y9="A","4,0",IF(Y9="B","3,0",IF(Y9="C","2,0",IF(Y9="D","1,0","0"))))</f>
        <v>3,0</v>
      </c>
    </row>
    <row r="10" spans="1:26" ht="18" customHeight="1">
      <c r="A10" s="6">
        <v>3</v>
      </c>
      <c r="B10" s="31" t="s">
        <v>310</v>
      </c>
      <c r="C10" s="25" t="s">
        <v>315</v>
      </c>
      <c r="D10" s="45" t="s">
        <v>186</v>
      </c>
      <c r="E10" s="37" t="s">
        <v>320</v>
      </c>
      <c r="F10" s="16">
        <f>(K10*$G$6+P10*$L$6+U10*$Q$6+Z10*$V$6)/$F$6</f>
        <v>2.3846153846153846</v>
      </c>
      <c r="G10" s="10">
        <v>6.9</v>
      </c>
      <c r="H10" s="11">
        <v>7</v>
      </c>
      <c r="I10" s="15">
        <f>H10*0.6+G10*0.4</f>
        <v>6.960000000000001</v>
      </c>
      <c r="J10" s="13" t="str">
        <f>IF(I10&lt;4,"F",IF(I10&lt;5.5,"D",IF(I10&lt;7,"C",IF(I10&lt;8.5,"B","A"))))</f>
        <v>C</v>
      </c>
      <c r="K10" s="14" t="str">
        <f>IF(J10="A","4,0",IF(J10="B","3,0",IF(J10="C","2,0",IF(J10="D","1,0","0"))))</f>
        <v>2,0</v>
      </c>
      <c r="L10" s="10">
        <v>6.6</v>
      </c>
      <c r="M10" s="11">
        <v>8</v>
      </c>
      <c r="N10" s="15">
        <f>M10*0.6+L10*0.4</f>
        <v>7.4399999999999995</v>
      </c>
      <c r="O10" s="13" t="str">
        <f>IF(N10&lt;4,"F",IF(N10&lt;5.5,"D",IF(N10&lt;7,"C",IF(N10&lt;8.5,"B","A"))))</f>
        <v>B</v>
      </c>
      <c r="P10" s="14" t="str">
        <f>IF(O10="A","4,0",IF(O10="B","3,0",IF(O10="C","2,0",IF(O10="D","1,0","0"))))</f>
        <v>3,0</v>
      </c>
      <c r="Q10" s="130">
        <v>9</v>
      </c>
      <c r="R10" s="11">
        <v>8</v>
      </c>
      <c r="S10" s="15">
        <f>R10*0.6+Q10*0.4</f>
        <v>8.4</v>
      </c>
      <c r="T10" s="13" t="str">
        <f>IF(S10&lt;4,"F",IF(S10&lt;5.5,"D",IF(S10&lt;7,"C",IF(S10&lt;8.5,"B","A"))))</f>
        <v>B</v>
      </c>
      <c r="U10" s="14" t="str">
        <f>IF(T10="A","4,0",IF(T10="B","3,0",IF(T10="C","2,0",IF(T10="D","1,0","0"))))</f>
        <v>3,0</v>
      </c>
      <c r="V10" s="10">
        <v>5.3</v>
      </c>
      <c r="W10" s="11">
        <v>5</v>
      </c>
      <c r="X10" s="15">
        <f>W10*0.6+V10*0.4</f>
        <v>5.12</v>
      </c>
      <c r="Y10" s="13" t="str">
        <f>IF(X10&lt;4,"F",IF(X10&lt;5.5,"D",IF(X10&lt;7,"C",IF(X10&lt;8.5,"B","A"))))</f>
        <v>D</v>
      </c>
      <c r="Z10" s="14" t="str">
        <f>IF(Y10="A","4,0",IF(Y10="B","3,0",IF(Y10="C","2,0",IF(Y10="D","1,0","0"))))</f>
        <v>1,0</v>
      </c>
    </row>
    <row r="11" spans="1:26" ht="18" customHeight="1">
      <c r="A11" s="6">
        <v>4</v>
      </c>
      <c r="B11" s="31" t="s">
        <v>311</v>
      </c>
      <c r="C11" s="25" t="s">
        <v>316</v>
      </c>
      <c r="D11" s="45" t="s">
        <v>317</v>
      </c>
      <c r="E11" s="48" t="s">
        <v>321</v>
      </c>
      <c r="F11" s="16">
        <f>(K11*$G$6+P11*$L$6+U11*$Q$6+Z11*$V$6)/$F$6</f>
        <v>3.1538461538461537</v>
      </c>
      <c r="G11" s="10">
        <v>7.6</v>
      </c>
      <c r="H11" s="11">
        <v>8</v>
      </c>
      <c r="I11" s="15">
        <f>H11*0.6+G11*0.4</f>
        <v>7.84</v>
      </c>
      <c r="J11" s="13" t="str">
        <f>IF(I11&lt;4,"F",IF(I11&lt;5.5,"D",IF(I11&lt;7,"C",IF(I11&lt;8.5,"B","A"))))</f>
        <v>B</v>
      </c>
      <c r="K11" s="14" t="str">
        <f>IF(J11="A","4,0",IF(J11="B","3,0",IF(J11="C","2,0",IF(J11="D","1,0","0"))))</f>
        <v>3,0</v>
      </c>
      <c r="L11" s="10">
        <v>7.4</v>
      </c>
      <c r="M11" s="11">
        <v>8</v>
      </c>
      <c r="N11" s="15">
        <f>M11*0.6+L11*0.4</f>
        <v>7.76</v>
      </c>
      <c r="O11" s="13" t="str">
        <f>IF(N11&lt;4,"F",IF(N11&lt;5.5,"D",IF(N11&lt;7,"C",IF(N11&lt;8.5,"B","A"))))</f>
        <v>B</v>
      </c>
      <c r="P11" s="14" t="str">
        <f>IF(O11="A","4,0",IF(O11="B","3,0",IF(O11="C","2,0",IF(O11="D","1,0","0"))))</f>
        <v>3,0</v>
      </c>
      <c r="Q11" s="130">
        <v>10</v>
      </c>
      <c r="R11" s="11">
        <v>8</v>
      </c>
      <c r="S11" s="15">
        <f>R11*0.6+Q11*0.4</f>
        <v>8.8</v>
      </c>
      <c r="T11" s="13" t="str">
        <f>IF(S11&lt;4,"F",IF(S11&lt;5.5,"D",IF(S11&lt;7,"C",IF(S11&lt;8.5,"B","A"))))</f>
        <v>A</v>
      </c>
      <c r="U11" s="14" t="str">
        <f>IF(T11="A","4,0",IF(T11="B","3,0",IF(T11="C","2,0",IF(T11="D","1,0","0"))))</f>
        <v>4,0</v>
      </c>
      <c r="V11" s="130">
        <v>7</v>
      </c>
      <c r="W11" s="11">
        <v>9</v>
      </c>
      <c r="X11" s="15">
        <f>W11*0.6+V11*0.4</f>
        <v>8.2</v>
      </c>
      <c r="Y11" s="13" t="str">
        <f>IF(X11&lt;4,"F",IF(X11&lt;5.5,"D",IF(X11&lt;7,"C",IF(X11&lt;8.5,"B","A"))))</f>
        <v>B</v>
      </c>
      <c r="Z11" s="14" t="str">
        <f>IF(Y11="A","4,0",IF(Y11="B","3,0",IF(Y11="C","2,0",IF(Y11="D","1,0","0"))))</f>
        <v>3,0</v>
      </c>
    </row>
    <row r="13" ht="12.75">
      <c r="X13" s="17"/>
    </row>
    <row r="14" ht="12.75">
      <c r="X14" s="18"/>
    </row>
    <row r="18" spans="4:5" ht="12.75">
      <c r="D18" s="147"/>
      <c r="E18" s="2" t="s">
        <v>488</v>
      </c>
    </row>
  </sheetData>
  <sheetProtection/>
  <mergeCells count="14">
    <mergeCell ref="L5:P5"/>
    <mergeCell ref="L6:P6"/>
    <mergeCell ref="Q5:U5"/>
    <mergeCell ref="Q6:U6"/>
    <mergeCell ref="V5:Z5"/>
    <mergeCell ref="V6:Z6"/>
    <mergeCell ref="G6:K6"/>
    <mergeCell ref="C7:D7"/>
    <mergeCell ref="C5:D6"/>
    <mergeCell ref="A4:F4"/>
    <mergeCell ref="A5:A6"/>
    <mergeCell ref="B5:B6"/>
    <mergeCell ref="E5:E6"/>
    <mergeCell ref="G5:K5"/>
  </mergeCells>
  <printOptions/>
  <pageMargins left="0.2" right="0.2" top="0.24" bottom="0.21" header="0.2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2023-10-12T01:47:17Z</cp:lastPrinted>
  <dcterms:created xsi:type="dcterms:W3CDTF">2017-10-05T08:18:18Z</dcterms:created>
  <dcterms:modified xsi:type="dcterms:W3CDTF">2024-01-29T08:30:52Z</dcterms:modified>
  <cp:category/>
  <cp:version/>
  <cp:contentType/>
  <cp:contentStatus/>
</cp:coreProperties>
</file>